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filterPrivacy="1" updateLinks="always" defaultThemeVersion="124226"/>
  <bookViews>
    <workbookView xWindow="0" yWindow="0" windowWidth="19200" windowHeight="6730"/>
  </bookViews>
  <sheets>
    <sheet name="494501" sheetId="1" r:id="rId1"/>
  </sheets>
  <definedNames>
    <definedName name="_xlnm.Print_Area" localSheetId="0">'494501'!$A$1:$Y$129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9" i="1" l="1"/>
  <c r="U79" i="1"/>
  <c r="V79" i="1"/>
  <c r="W79" i="1"/>
  <c r="X79" i="1"/>
  <c r="Y79" i="1"/>
  <c r="G79" i="1"/>
  <c r="Y35" i="1" l="1"/>
  <c r="Y32" i="1"/>
  <c r="Y20" i="1"/>
  <c r="Y23" i="1"/>
  <c r="Y26" i="1"/>
  <c r="Y29" i="1"/>
  <c r="Y38" i="1"/>
  <c r="Y41" i="1"/>
  <c r="Y44" i="1"/>
  <c r="Y47" i="1"/>
  <c r="Y50" i="1"/>
  <c r="Y53" i="1"/>
  <c r="Y56" i="1"/>
  <c r="Y59" i="1"/>
  <c r="Y73" i="1"/>
  <c r="X49" i="1" l="1"/>
  <c r="W49" i="1"/>
  <c r="G49" i="1"/>
  <c r="Z48" i="1"/>
  <c r="P48" i="1"/>
  <c r="Z47" i="1"/>
  <c r="Y49" i="1"/>
  <c r="V47" i="1"/>
  <c r="V49" i="1" s="1"/>
  <c r="U47" i="1"/>
  <c r="U49" i="1" s="1"/>
  <c r="P47" i="1"/>
  <c r="X52" i="1"/>
  <c r="W52" i="1"/>
  <c r="G52" i="1"/>
  <c r="Z51" i="1"/>
  <c r="P51" i="1"/>
  <c r="Z50" i="1"/>
  <c r="Y52" i="1"/>
  <c r="V50" i="1"/>
  <c r="V52" i="1" s="1"/>
  <c r="U50" i="1"/>
  <c r="U52" i="1" s="1"/>
  <c r="P50" i="1"/>
  <c r="X55" i="1"/>
  <c r="W55" i="1"/>
  <c r="G55" i="1"/>
  <c r="Z54" i="1"/>
  <c r="P54" i="1"/>
  <c r="Z53" i="1"/>
  <c r="Y55" i="1"/>
  <c r="V53" i="1"/>
  <c r="V55" i="1" s="1"/>
  <c r="U53" i="1"/>
  <c r="U55" i="1" s="1"/>
  <c r="P53" i="1"/>
  <c r="X58" i="1"/>
  <c r="W58" i="1"/>
  <c r="G58" i="1"/>
  <c r="Z57" i="1"/>
  <c r="P57" i="1"/>
  <c r="Z56" i="1"/>
  <c r="Y58" i="1"/>
  <c r="V56" i="1"/>
  <c r="V58" i="1" s="1"/>
  <c r="U56" i="1"/>
  <c r="U58" i="1" s="1"/>
  <c r="P56" i="1"/>
  <c r="X61" i="1"/>
  <c r="W61" i="1"/>
  <c r="G61" i="1"/>
  <c r="Z60" i="1"/>
  <c r="P60" i="1"/>
  <c r="Z59" i="1"/>
  <c r="Y61" i="1"/>
  <c r="V59" i="1"/>
  <c r="V61" i="1" s="1"/>
  <c r="U59" i="1"/>
  <c r="U61" i="1" s="1"/>
  <c r="P59" i="1"/>
  <c r="X40" i="1"/>
  <c r="W40" i="1"/>
  <c r="G40" i="1"/>
  <c r="Z39" i="1"/>
  <c r="P39" i="1"/>
  <c r="Z38" i="1"/>
  <c r="Y40" i="1"/>
  <c r="V38" i="1"/>
  <c r="V40" i="1" s="1"/>
  <c r="U38" i="1"/>
  <c r="U40" i="1" s="1"/>
  <c r="P38" i="1"/>
  <c r="X43" i="1"/>
  <c r="W43" i="1"/>
  <c r="G43" i="1"/>
  <c r="Z42" i="1"/>
  <c r="P42" i="1"/>
  <c r="Z41" i="1"/>
  <c r="Y43" i="1"/>
  <c r="V41" i="1"/>
  <c r="V43" i="1" s="1"/>
  <c r="U41" i="1"/>
  <c r="U43" i="1" s="1"/>
  <c r="P41" i="1"/>
  <c r="X22" i="1"/>
  <c r="W22" i="1"/>
  <c r="G22" i="1"/>
  <c r="Z21" i="1"/>
  <c r="P21" i="1"/>
  <c r="Z20" i="1"/>
  <c r="Y22" i="1"/>
  <c r="V20" i="1"/>
  <c r="V22" i="1" s="1"/>
  <c r="U20" i="1"/>
  <c r="U22" i="1" s="1"/>
  <c r="P20" i="1"/>
  <c r="X25" i="1"/>
  <c r="W25" i="1"/>
  <c r="G25" i="1"/>
  <c r="Z24" i="1"/>
  <c r="P24" i="1"/>
  <c r="Z23" i="1"/>
  <c r="Y25" i="1"/>
  <c r="V23" i="1"/>
  <c r="V25" i="1" s="1"/>
  <c r="U23" i="1"/>
  <c r="U25" i="1" s="1"/>
  <c r="P23" i="1"/>
  <c r="X28" i="1"/>
  <c r="W28" i="1"/>
  <c r="G28" i="1"/>
  <c r="Z27" i="1"/>
  <c r="P27" i="1"/>
  <c r="Z26" i="1"/>
  <c r="Y28" i="1"/>
  <c r="V26" i="1"/>
  <c r="V28" i="1" s="1"/>
  <c r="U26" i="1"/>
  <c r="U28" i="1" s="1"/>
  <c r="P26" i="1"/>
  <c r="X31" i="1"/>
  <c r="W31" i="1"/>
  <c r="G31" i="1"/>
  <c r="Z30" i="1"/>
  <c r="P30" i="1"/>
  <c r="Z29" i="1"/>
  <c r="Y31" i="1"/>
  <c r="V29" i="1"/>
  <c r="V31" i="1" s="1"/>
  <c r="U29" i="1"/>
  <c r="U31" i="1" s="1"/>
  <c r="P29" i="1"/>
  <c r="X34" i="1"/>
  <c r="W34" i="1"/>
  <c r="G34" i="1"/>
  <c r="Z33" i="1"/>
  <c r="P33" i="1"/>
  <c r="Z32" i="1"/>
  <c r="Y34" i="1"/>
  <c r="V32" i="1"/>
  <c r="V34" i="1" s="1"/>
  <c r="U32" i="1"/>
  <c r="U34" i="1" s="1"/>
  <c r="P32" i="1"/>
  <c r="X37" i="1"/>
  <c r="W37" i="1"/>
  <c r="G37" i="1"/>
  <c r="Z36" i="1"/>
  <c r="P36" i="1"/>
  <c r="Z35" i="1"/>
  <c r="Y37" i="1"/>
  <c r="V35" i="1"/>
  <c r="V37" i="1" s="1"/>
  <c r="U35" i="1"/>
  <c r="U37" i="1" s="1"/>
  <c r="P35" i="1"/>
  <c r="P43" i="1" l="1"/>
  <c r="Q41" i="1" s="1"/>
  <c r="R41" i="1" s="1"/>
  <c r="R43" i="1" s="1"/>
  <c r="P55" i="1"/>
  <c r="Q53" i="1" s="1"/>
  <c r="R53" i="1" s="1"/>
  <c r="R55" i="1" s="1"/>
  <c r="P37" i="1"/>
  <c r="Q35" i="1" s="1"/>
  <c r="R35" i="1" s="1"/>
  <c r="R37" i="1" s="1"/>
  <c r="P58" i="1"/>
  <c r="Q56" i="1" s="1"/>
  <c r="R56" i="1" s="1"/>
  <c r="R58" i="1" s="1"/>
  <c r="P22" i="1"/>
  <c r="Q20" i="1" s="1"/>
  <c r="R20" i="1" s="1"/>
  <c r="R22" i="1" s="1"/>
  <c r="P40" i="1"/>
  <c r="Q38" i="1" s="1"/>
  <c r="R38" i="1" s="1"/>
  <c r="R40" i="1" s="1"/>
  <c r="P49" i="1"/>
  <c r="Q47" i="1" s="1"/>
  <c r="R47" i="1" s="1"/>
  <c r="R49" i="1" s="1"/>
  <c r="P61" i="1"/>
  <c r="Q59" i="1" s="1"/>
  <c r="R59" i="1" s="1"/>
  <c r="R61" i="1" s="1"/>
  <c r="P52" i="1"/>
  <c r="Q50" i="1" s="1"/>
  <c r="R50" i="1" s="1"/>
  <c r="R52" i="1" s="1"/>
  <c r="P34" i="1"/>
  <c r="Q32" i="1" s="1"/>
  <c r="R32" i="1" s="1"/>
  <c r="R34" i="1" s="1"/>
  <c r="P28" i="1"/>
  <c r="Q26" i="1" s="1"/>
  <c r="R26" i="1" s="1"/>
  <c r="R28" i="1" s="1"/>
  <c r="P25" i="1"/>
  <c r="Q23" i="1" s="1"/>
  <c r="R23" i="1" s="1"/>
  <c r="R25" i="1" s="1"/>
  <c r="P31" i="1"/>
  <c r="Q29" i="1" s="1"/>
  <c r="R29" i="1" s="1"/>
  <c r="R31" i="1" s="1"/>
  <c r="Y63" i="1"/>
  <c r="Y64" i="1"/>
  <c r="Y65" i="1"/>
  <c r="Y66" i="1"/>
  <c r="Y67" i="1"/>
  <c r="Y68" i="1"/>
  <c r="Y69" i="1"/>
  <c r="Y70" i="1"/>
  <c r="Y71" i="1"/>
  <c r="Y62" i="1"/>
  <c r="Y76" i="1"/>
  <c r="V76" i="1"/>
  <c r="U76" i="1"/>
  <c r="V73" i="1"/>
  <c r="U73" i="1"/>
  <c r="V44" i="1"/>
  <c r="U44" i="1"/>
  <c r="G72" i="1"/>
  <c r="G75" i="1" l="1"/>
  <c r="Y78" i="1" l="1"/>
  <c r="Y75" i="1"/>
  <c r="Y46" i="1"/>
  <c r="Z45" i="1"/>
  <c r="Z44" i="1"/>
  <c r="Z77" i="1"/>
  <c r="Z76" i="1"/>
  <c r="Z74" i="1"/>
  <c r="X78" i="1"/>
  <c r="X75" i="1"/>
  <c r="X46" i="1"/>
  <c r="W78" i="1"/>
  <c r="W75" i="1"/>
  <c r="W46" i="1"/>
  <c r="V78" i="1"/>
  <c r="V75" i="1"/>
  <c r="V62" i="1"/>
  <c r="V63" i="1"/>
  <c r="V64" i="1"/>
  <c r="V65" i="1"/>
  <c r="V66" i="1"/>
  <c r="V67" i="1"/>
  <c r="V68" i="1"/>
  <c r="V69" i="1"/>
  <c r="V70" i="1"/>
  <c r="V71" i="1"/>
  <c r="V46" i="1"/>
  <c r="U78" i="1"/>
  <c r="U75" i="1"/>
  <c r="U62" i="1"/>
  <c r="U63" i="1"/>
  <c r="U64" i="1"/>
  <c r="U65" i="1"/>
  <c r="U66" i="1"/>
  <c r="U67" i="1"/>
  <c r="U68" i="1"/>
  <c r="U69" i="1"/>
  <c r="U70" i="1"/>
  <c r="U71" i="1"/>
  <c r="U46" i="1"/>
  <c r="P76" i="1"/>
  <c r="P77" i="1"/>
  <c r="P73" i="1"/>
  <c r="P74" i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44" i="1"/>
  <c r="P45" i="1"/>
  <c r="G78" i="1"/>
  <c r="G46" i="1"/>
  <c r="Z62" i="1"/>
  <c r="Z63" i="1"/>
  <c r="Z64" i="1"/>
  <c r="Z65" i="1"/>
  <c r="Z66" i="1"/>
  <c r="Z67" i="1"/>
  <c r="Z68" i="1"/>
  <c r="Z69" i="1"/>
  <c r="Z70" i="1"/>
  <c r="Z71" i="1"/>
  <c r="Z73" i="1"/>
  <c r="O120" i="1"/>
  <c r="D122" i="1" l="1"/>
  <c r="Q68" i="1"/>
  <c r="Q70" i="1"/>
  <c r="J84" i="1"/>
  <c r="J83" i="1"/>
  <c r="Q65" i="1"/>
  <c r="N83" i="1"/>
  <c r="P46" i="1"/>
  <c r="Q44" i="1" s="1"/>
  <c r="R44" i="1" s="1"/>
  <c r="R46" i="1" s="1"/>
  <c r="N84" i="1"/>
  <c r="Q62" i="1"/>
  <c r="K83" i="1"/>
  <c r="V72" i="1"/>
  <c r="Q66" i="1"/>
  <c r="K84" i="1"/>
  <c r="Q64" i="1"/>
  <c r="Q69" i="1"/>
  <c r="P78" i="1"/>
  <c r="Q76" i="1" s="1"/>
  <c r="R76" i="1" s="1"/>
  <c r="R78" i="1" s="1"/>
  <c r="U72" i="1"/>
  <c r="P75" i="1"/>
  <c r="Q73" i="1" s="1"/>
  <c r="R73" i="1" s="1"/>
  <c r="R75" i="1" s="1"/>
  <c r="Y72" i="1"/>
  <c r="R72" i="1"/>
  <c r="L83" i="1"/>
  <c r="M84" i="1"/>
  <c r="Q63" i="1"/>
  <c r="M83" i="1"/>
  <c r="Q67" i="1"/>
  <c r="Q71" i="1"/>
  <c r="L84" i="1"/>
  <c r="D121" i="1" l="1"/>
  <c r="D128" i="1"/>
  <c r="D124" i="1"/>
  <c r="K85" i="1"/>
  <c r="N85" i="1"/>
  <c r="P84" i="1"/>
  <c r="D123" i="1"/>
  <c r="P83" i="1"/>
  <c r="M85" i="1"/>
  <c r="L85" i="1"/>
  <c r="J85" i="1"/>
  <c r="D63" i="1" l="1"/>
  <c r="F63" i="1" s="1"/>
  <c r="D64" i="1" s="1"/>
  <c r="F64" i="1" s="1"/>
  <c r="D65" i="1" s="1"/>
  <c r="F65" i="1" s="1"/>
  <c r="P85" i="1"/>
  <c r="D66" i="1" l="1"/>
  <c r="F66" i="1" s="1"/>
  <c r="D67" i="1" l="1"/>
  <c r="F67" i="1" s="1"/>
  <c r="D68" i="1" l="1"/>
  <c r="F68" i="1" s="1"/>
  <c r="D69" i="1" l="1"/>
  <c r="F69" i="1" s="1"/>
  <c r="D70" i="1" l="1"/>
  <c r="F70" i="1" s="1"/>
  <c r="D71" i="1" l="1"/>
  <c r="F71" i="1" s="1"/>
</calcChain>
</file>

<file path=xl/sharedStrings.xml><?xml version="1.0" encoding="utf-8"?>
<sst xmlns="http://schemas.openxmlformats.org/spreadsheetml/2006/main" count="340" uniqueCount="114">
  <si>
    <t>PACKING LIST</t>
  </si>
  <si>
    <t>Order No:</t>
  </si>
  <si>
    <t>CTN</t>
  </si>
  <si>
    <t>TOTAL PCS:</t>
  </si>
  <si>
    <t>PCS</t>
  </si>
  <si>
    <t>TOTAL CARTONS:</t>
  </si>
  <si>
    <t>KGS</t>
  </si>
  <si>
    <t>TOTAL NET WEIGHT:</t>
  </si>
  <si>
    <t>TOTAL GROSS WEIGHT:</t>
  </si>
  <si>
    <t>CTN MEASUREMENTS:</t>
  </si>
  <si>
    <t>CM</t>
  </si>
  <si>
    <t>TOTAL CBM:</t>
  </si>
  <si>
    <t>CBM</t>
  </si>
  <si>
    <t>:</t>
  </si>
  <si>
    <t>A</t>
  </si>
  <si>
    <t>B</t>
  </si>
  <si>
    <t>Block.</t>
  </si>
  <si>
    <t>Country.</t>
  </si>
  <si>
    <t>Total Carton.</t>
  </si>
  <si>
    <t>Style.</t>
  </si>
  <si>
    <t>Color.</t>
  </si>
  <si>
    <t>Assort/Ctn.</t>
  </si>
  <si>
    <t>TTL Pcs / Ctn.</t>
  </si>
  <si>
    <t>Total Pcs.</t>
  </si>
  <si>
    <t>Ctn Number.</t>
  </si>
  <si>
    <t>KEHRWIEDER 11,</t>
  </si>
  <si>
    <t>20457 HAMBURG</t>
  </si>
  <si>
    <t>GERMANY</t>
  </si>
  <si>
    <t>JURITEX IMPORT-EXPORT GMBH,</t>
  </si>
  <si>
    <t>Net Wt.</t>
  </si>
  <si>
    <t>Gross Wt.</t>
  </si>
  <si>
    <t>TTL. Net Wt.</t>
  </si>
  <si>
    <t>TTL. Gross Wt.</t>
  </si>
  <si>
    <t>OSDE</t>
  </si>
  <si>
    <t>P Of D</t>
  </si>
  <si>
    <t>RTM</t>
  </si>
  <si>
    <t>KOP</t>
  </si>
  <si>
    <t>CB 8</t>
  </si>
  <si>
    <t>TOTAL</t>
  </si>
  <si>
    <t>G.TOTAL</t>
  </si>
  <si>
    <t xml:space="preserve">ORDER SUMMERY </t>
  </si>
  <si>
    <t xml:space="preserve">COUNTRY </t>
  </si>
  <si>
    <t xml:space="preserve">PORT </t>
  </si>
  <si>
    <t xml:space="preserve">ORDER QTY IN PCS  </t>
  </si>
  <si>
    <t xml:space="preserve">1ST LOT   QTY IN PCS </t>
  </si>
  <si>
    <t xml:space="preserve">2ND LOT  QTY IN PCS  </t>
  </si>
  <si>
    <t xml:space="preserve">3RD LOT  QTY IN PCS  </t>
  </si>
  <si>
    <t xml:space="preserve">BLANCHED QTY IN PCS  </t>
  </si>
  <si>
    <t xml:space="preserve">SIZE WISE ORDER SUMMEARY </t>
  </si>
  <si>
    <t xml:space="preserve">SIZE </t>
  </si>
  <si>
    <t>CBM (CM)</t>
  </si>
  <si>
    <t xml:space="preserve">H.P. Tower, North Barron, Aliya Madrasha, Ashulia. 1349, Ashulia. Dhaka. Bangladesh. </t>
  </si>
  <si>
    <t>YAGI BANGLADESH GARMENTS LIMITED.</t>
  </si>
  <si>
    <t>YAGI BANGLADESH GARMENTS LIMITED</t>
  </si>
  <si>
    <t>CZ</t>
  </si>
  <si>
    <t>Invoice No:</t>
  </si>
  <si>
    <t>Export LC No:</t>
  </si>
  <si>
    <t>Consignee:</t>
  </si>
  <si>
    <t xml:space="preserve">     </t>
  </si>
  <si>
    <t>Shipper:</t>
  </si>
  <si>
    <t>CB 1</t>
  </si>
  <si>
    <t>CB 10</t>
  </si>
  <si>
    <t>SI</t>
  </si>
  <si>
    <t>HU</t>
  </si>
  <si>
    <t xml:space="preserve">S44/46 </t>
  </si>
  <si>
    <t xml:space="preserve">M48/50 </t>
  </si>
  <si>
    <t xml:space="preserve">L52/54 </t>
  </si>
  <si>
    <t>XL56/58</t>
  </si>
  <si>
    <t>XXL60/62</t>
  </si>
  <si>
    <t>CB 3</t>
  </si>
  <si>
    <t>LV</t>
  </si>
  <si>
    <t>BG</t>
  </si>
  <si>
    <t>GR</t>
  </si>
  <si>
    <t>K-HR</t>
  </si>
  <si>
    <t>K-BG</t>
  </si>
  <si>
    <t>CB 2</t>
  </si>
  <si>
    <t>CH</t>
  </si>
  <si>
    <t>FR</t>
  </si>
  <si>
    <t>LT</t>
  </si>
  <si>
    <t>SK</t>
  </si>
  <si>
    <t>PT</t>
  </si>
  <si>
    <t>BE</t>
  </si>
  <si>
    <t>HR</t>
  </si>
  <si>
    <t>RS</t>
  </si>
  <si>
    <t>RO</t>
  </si>
  <si>
    <t>K-RO</t>
  </si>
  <si>
    <t>BCN</t>
  </si>
  <si>
    <t>NAVY</t>
  </si>
  <si>
    <t>XXL 60/62</t>
  </si>
  <si>
    <t>50X30X35</t>
  </si>
  <si>
    <t>50X30X30</t>
  </si>
  <si>
    <t>Date : 18.09.2025</t>
  </si>
  <si>
    <t>DE</t>
  </si>
  <si>
    <t>AT</t>
  </si>
  <si>
    <t>ES</t>
  </si>
  <si>
    <t>IT</t>
  </si>
  <si>
    <t>GB</t>
  </si>
  <si>
    <t>IE</t>
  </si>
  <si>
    <t>NI</t>
  </si>
  <si>
    <t>NL</t>
  </si>
  <si>
    <t>FI</t>
  </si>
  <si>
    <t>SE</t>
  </si>
  <si>
    <t>DK</t>
  </si>
  <si>
    <t>PL</t>
  </si>
  <si>
    <t>CY</t>
  </si>
  <si>
    <t>RTM/BCN</t>
  </si>
  <si>
    <t>BCN/KOP</t>
  </si>
  <si>
    <t>BLACK</t>
  </si>
  <si>
    <t>50X30X19</t>
  </si>
  <si>
    <t>CB1</t>
  </si>
  <si>
    <t>CB2</t>
  </si>
  <si>
    <t>CB3</t>
  </si>
  <si>
    <t>CB8</t>
  </si>
  <si>
    <t>CB10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</si>
</sst>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0.000"/>
  </numFmts>
  <fonts count="26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name val="宋体"/>
      <charset val="134"/>
    </font>
    <font>
      <b/>
      <sz val="10"/>
      <name val="Times New Roman"/>
      <family val="1"/>
    </font>
    <font>
      <b/>
      <sz val="10"/>
      <name val="Arial Black"/>
      <family val="2"/>
    </font>
    <font>
      <b/>
      <i/>
      <sz val="10"/>
      <name val="Verdana"/>
      <family val="2"/>
    </font>
    <font>
      <b/>
      <u/>
      <sz val="16"/>
      <name val="Verdana"/>
      <family val="2"/>
    </font>
    <font>
      <b/>
      <sz val="12"/>
      <name val="Verdana"/>
      <family val="2"/>
    </font>
    <font>
      <b/>
      <i/>
      <sz val="20"/>
      <name val="Verdana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u/>
      <sz val="14"/>
      <name val="Arial Narrow"/>
      <family val="2"/>
    </font>
    <font>
      <b/>
      <sz val="22"/>
      <name val="Verdana"/>
      <family val="2"/>
    </font>
    <font>
      <sz val="11"/>
      <color rgb="FF9C0006"/>
      <name val="Calibri"/>
      <family val="2"/>
      <scheme val="minor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  <font>
      <b/>
      <sz val="16"/>
      <name val="Arial Narrow"/>
      <family val="2"/>
    </font>
    <font>
      <b/>
      <sz val="18"/>
      <name val="Arial Narrow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4" fillId="5" borderId="0" applyNumberFormat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vertical="center"/>
    </xf>
    <xf numFmtId="14" fontId="1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4" fillId="4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1" quotePrefix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2" fontId="10" fillId="0" borderId="1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/>
    <xf numFmtId="0" fontId="10" fillId="0" borderId="16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/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shrinkToFit="1"/>
    </xf>
    <xf numFmtId="165" fontId="20" fillId="6" borderId="11" xfId="0" applyNumberFormat="1" applyFont="1" applyFill="1" applyBorder="1" applyAlignment="1">
      <alignment horizontal="center" vertical="center" wrapText="1"/>
    </xf>
    <xf numFmtId="2" fontId="20" fillId="6" borderId="1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7" fillId="0" borderId="27" xfId="0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vertical="center" wrapText="1"/>
    </xf>
    <xf numFmtId="0" fontId="19" fillId="6" borderId="11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1" fontId="21" fillId="2" borderId="31" xfId="2" applyNumberFormat="1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2" fontId="17" fillId="0" borderId="11" xfId="0" applyNumberFormat="1" applyFont="1" applyBorder="1" applyAlignment="1">
      <alignment horizontal="center" vertical="center"/>
    </xf>
    <xf numFmtId="2" fontId="17" fillId="0" borderId="11" xfId="1" applyNumberFormat="1" applyFont="1" applyBorder="1" applyAlignment="1">
      <alignment horizontal="center" vertical="center" wrapText="1" shrinkToFit="1"/>
    </xf>
    <xf numFmtId="0" fontId="17" fillId="0" borderId="11" xfId="1" applyFont="1" applyBorder="1" applyAlignment="1">
      <alignment horizontal="center" vertical="center" wrapText="1" shrinkToFit="1"/>
    </xf>
    <xf numFmtId="0" fontId="17" fillId="0" borderId="11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</cellXfs>
  <cellStyles count="3">
    <cellStyle name="Bad" xfId="2" builtinId="27"/>
    <cellStyle name="Normal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95113</xdr:colOff>
      <xdr:row>0</xdr:row>
      <xdr:rowOff>285750</xdr:rowOff>
    </xdr:from>
    <xdr:to>
      <xdr:col>3</xdr:col>
      <xdr:colOff>292100</xdr:colOff>
      <xdr:row>8</xdr:row>
      <xdr:rowOff>19050</xdr:rowOff>
    </xdr:to>
    <xdr:pic>
      <xdr:nvPicPr>
        <xdr:cNvPr id="2" name="Picture 1" descr="Moonlight_md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113" y="285750"/>
          <a:ext cx="2276612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tabSelected="1" view="pageBreakPreview" topLeftCell="A76" zoomScale="70" zoomScaleNormal="100" zoomScaleSheetLayoutView="70" workbookViewId="0">
      <selection activeCell="G23" sqref="G23:G24"/>
    </sheetView>
  </sheetViews>
  <sheetFormatPr defaultColWidth="9.1796875" defaultRowHeight="15.75" customHeight="1"/>
  <cols>
    <col min="1" max="1" width="10.54296875" style="1" customWidth="1"/>
    <col min="2" max="3" width="10.453125" style="1" customWidth="1"/>
    <col min="4" max="4" width="10" style="1" customWidth="1"/>
    <col min="5" max="5" width="5.453125" style="1" customWidth="1"/>
    <col min="6" max="6" width="11" style="1" customWidth="1"/>
    <col min="7" max="7" width="9.7265625" style="1" customWidth="1"/>
    <col min="8" max="8" width="7.1796875" style="1" customWidth="1"/>
    <col min="9" max="9" width="18.1796875" style="1" customWidth="1"/>
    <col min="10" max="14" width="11.7265625" style="1" customWidth="1"/>
    <col min="15" max="15" width="5.1796875" style="1" customWidth="1"/>
    <col min="16" max="16" width="9" style="1" customWidth="1"/>
    <col min="17" max="17" width="10.453125" style="1" customWidth="1"/>
    <col min="18" max="18" width="13.26953125" style="1" customWidth="1"/>
    <col min="19" max="20" width="8.1796875" style="1" customWidth="1"/>
    <col min="21" max="21" width="12.54296875" style="1" customWidth="1"/>
    <col min="22" max="22" width="11.81640625" style="1" customWidth="1"/>
    <col min="23" max="23" width="14.54296875" style="1" hidden="1" customWidth="1"/>
    <col min="24" max="24" width="10.81640625" style="1" hidden="1" customWidth="1"/>
    <col min="25" max="25" width="10.7265625" style="1" customWidth="1"/>
    <col min="26" max="16384" width="9.1796875" style="1"/>
  </cols>
  <sheetData>
    <row r="1" spans="1:25" ht="26.25" customHeight="1">
      <c r="A1" s="178" t="s">
        <v>53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ht="15.75" customHeight="1">
      <c r="A2" s="177" t="s">
        <v>51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75" customHeight="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25" ht="15.75" customHeight="1">
      <c r="A4" s="17"/>
      <c r="B4" s="17"/>
      <c r="C4" s="17"/>
      <c r="D4" s="17"/>
      <c r="E4" s="17"/>
      <c r="F4" s="17"/>
      <c r="G4" s="17"/>
      <c r="H4" s="17"/>
      <c r="I4" s="17"/>
      <c r="J4" s="25"/>
      <c r="K4" s="25"/>
      <c r="L4" s="17"/>
      <c r="M4" s="17"/>
      <c r="N4" s="52"/>
      <c r="O4" s="17"/>
      <c r="P4" s="52"/>
      <c r="Q4" s="52"/>
      <c r="R4" s="17"/>
    </row>
    <row r="5" spans="1:25" ht="15.75" customHeight="1">
      <c r="A5" s="163" t="s">
        <v>0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1:25" ht="15.75" customHeight="1">
      <c r="A6" s="17"/>
      <c r="B6" s="17"/>
      <c r="C6" s="17"/>
      <c r="D6" s="17"/>
      <c r="E6" s="17"/>
      <c r="F6" s="17"/>
      <c r="G6" s="17"/>
      <c r="H6" s="15"/>
      <c r="I6" s="17"/>
      <c r="J6" s="25"/>
      <c r="K6" s="25"/>
      <c r="L6" s="17"/>
      <c r="T6" s="26"/>
      <c r="U6" s="26" t="s">
        <v>58</v>
      </c>
      <c r="V6" s="27"/>
      <c r="W6" s="2"/>
    </row>
    <row r="7" spans="1:25" ht="15.75" customHeight="1">
      <c r="A7" s="17"/>
      <c r="B7" s="17"/>
      <c r="C7" s="17"/>
      <c r="D7" s="17"/>
      <c r="E7" s="17"/>
      <c r="F7" s="17"/>
      <c r="G7" s="17"/>
      <c r="H7" s="17"/>
      <c r="I7" s="17"/>
      <c r="J7" s="25"/>
      <c r="K7" s="25"/>
      <c r="L7" s="17"/>
      <c r="M7" s="149"/>
      <c r="N7" s="149"/>
      <c r="O7" s="149"/>
      <c r="P7" s="149"/>
      <c r="Q7" s="149"/>
      <c r="R7" s="149"/>
      <c r="U7" s="94" t="s">
        <v>91</v>
      </c>
    </row>
    <row r="8" spans="1:25" ht="15.75" customHeight="1">
      <c r="A8" s="37" t="s">
        <v>59</v>
      </c>
      <c r="B8" s="38"/>
      <c r="C8" s="38"/>
      <c r="D8" s="38"/>
      <c r="E8" s="38"/>
      <c r="F8" s="3"/>
      <c r="G8" s="4"/>
      <c r="H8" s="41" t="s">
        <v>55</v>
      </c>
      <c r="I8" s="34"/>
      <c r="J8" s="34"/>
      <c r="K8" s="34"/>
      <c r="L8" s="34"/>
      <c r="M8" s="42"/>
      <c r="N8" s="99"/>
      <c r="O8" s="147"/>
      <c r="P8" s="147"/>
      <c r="Q8" s="147"/>
      <c r="R8" s="147"/>
      <c r="S8" s="147"/>
      <c r="T8" s="147"/>
      <c r="U8" s="147"/>
      <c r="V8" s="148"/>
    </row>
    <row r="9" spans="1:25" ht="16.5" customHeight="1">
      <c r="A9" s="39" t="s">
        <v>52</v>
      </c>
      <c r="B9" s="40"/>
      <c r="C9" s="40"/>
      <c r="D9" s="40"/>
      <c r="E9" s="40"/>
      <c r="F9" s="6"/>
      <c r="G9" s="7"/>
      <c r="H9" s="41" t="s">
        <v>56</v>
      </c>
      <c r="I9" s="34"/>
      <c r="J9" s="34"/>
      <c r="K9" s="34"/>
      <c r="L9" s="34"/>
      <c r="M9" s="42"/>
      <c r="N9" s="99"/>
      <c r="O9" s="147"/>
      <c r="P9" s="147"/>
      <c r="Q9" s="147"/>
      <c r="R9" s="147"/>
      <c r="S9" s="147"/>
      <c r="T9" s="147"/>
      <c r="U9" s="147"/>
      <c r="V9" s="148"/>
    </row>
    <row r="10" spans="1:25" ht="38.25" customHeight="1">
      <c r="A10" s="164" t="s">
        <v>51</v>
      </c>
      <c r="B10" s="165"/>
      <c r="C10" s="165"/>
      <c r="D10" s="165"/>
      <c r="E10" s="165"/>
      <c r="F10" s="165"/>
      <c r="G10" s="166"/>
      <c r="H10" s="155" t="s">
        <v>57</v>
      </c>
      <c r="I10" s="156"/>
      <c r="J10" s="43"/>
      <c r="K10" s="43"/>
      <c r="L10" s="43"/>
      <c r="M10" s="158"/>
      <c r="N10" s="158"/>
      <c r="O10" s="158"/>
      <c r="P10" s="55"/>
      <c r="Q10" s="55"/>
      <c r="R10" s="158"/>
      <c r="S10" s="158"/>
      <c r="T10" s="158"/>
      <c r="U10" s="158"/>
      <c r="V10" s="159"/>
    </row>
    <row r="11" spans="1:25" ht="18">
      <c r="A11" s="39"/>
      <c r="B11" s="40"/>
      <c r="C11" s="40"/>
      <c r="D11" s="40"/>
      <c r="E11" s="40"/>
      <c r="F11" s="8"/>
      <c r="G11" s="7"/>
      <c r="H11" s="44" t="s">
        <v>28</v>
      </c>
      <c r="I11" s="45"/>
      <c r="J11" s="45"/>
      <c r="K11" s="46"/>
      <c r="L11" s="43"/>
      <c r="M11" s="157"/>
      <c r="N11" s="157"/>
      <c r="O11" s="157"/>
      <c r="P11" s="53"/>
      <c r="Q11" s="53"/>
      <c r="R11" s="157"/>
      <c r="S11" s="157"/>
      <c r="T11" s="157"/>
      <c r="U11" s="157"/>
      <c r="V11" s="160"/>
    </row>
    <row r="12" spans="1:25" ht="18">
      <c r="D12" s="40"/>
      <c r="E12" s="40"/>
      <c r="F12" s="8"/>
      <c r="G12" s="7"/>
      <c r="H12" s="44" t="s">
        <v>25</v>
      </c>
      <c r="I12" s="47"/>
      <c r="J12" s="45"/>
      <c r="K12" s="46"/>
      <c r="L12" s="43"/>
      <c r="M12" s="157"/>
      <c r="N12" s="157"/>
      <c r="O12" s="157"/>
      <c r="P12" s="53"/>
      <c r="Q12" s="53"/>
      <c r="R12" s="157"/>
      <c r="S12" s="157"/>
      <c r="T12" s="157"/>
      <c r="U12" s="157"/>
      <c r="V12" s="160"/>
    </row>
    <row r="13" spans="1:25" ht="18">
      <c r="A13" s="39"/>
      <c r="B13" s="40"/>
      <c r="C13" s="40"/>
      <c r="D13" s="40"/>
      <c r="E13" s="40"/>
      <c r="F13" s="8"/>
      <c r="G13" s="7"/>
      <c r="H13" s="44" t="s">
        <v>26</v>
      </c>
      <c r="I13" s="45"/>
      <c r="J13" s="45"/>
      <c r="K13" s="46"/>
      <c r="L13" s="43"/>
      <c r="M13" s="157"/>
      <c r="N13" s="157"/>
      <c r="O13" s="157"/>
      <c r="P13" s="53"/>
      <c r="Q13" s="53"/>
      <c r="R13" s="157"/>
      <c r="S13" s="157"/>
      <c r="T13" s="157"/>
      <c r="U13" s="157"/>
      <c r="V13" s="160"/>
    </row>
    <row r="14" spans="1:25" ht="18">
      <c r="A14" s="5"/>
      <c r="B14" s="7"/>
      <c r="C14" s="7"/>
      <c r="D14" s="7"/>
      <c r="E14" s="7"/>
      <c r="F14" s="8"/>
      <c r="G14" s="7"/>
      <c r="H14" s="44" t="s">
        <v>27</v>
      </c>
      <c r="I14" s="48"/>
      <c r="J14" s="45"/>
      <c r="K14" s="46"/>
      <c r="L14" s="43"/>
      <c r="M14" s="157"/>
      <c r="N14" s="157"/>
      <c r="O14" s="157"/>
      <c r="P14" s="53"/>
      <c r="Q14" s="53"/>
      <c r="R14" s="157"/>
      <c r="S14" s="157"/>
      <c r="T14" s="157"/>
      <c r="U14" s="157"/>
      <c r="V14" s="160"/>
    </row>
    <row r="15" spans="1:25" ht="15.75" customHeight="1">
      <c r="A15" s="18"/>
      <c r="B15" s="9"/>
      <c r="C15" s="9"/>
      <c r="D15" s="9"/>
      <c r="E15" s="9"/>
      <c r="F15" s="10"/>
      <c r="G15" s="9"/>
      <c r="H15" s="49"/>
      <c r="I15" s="50"/>
      <c r="J15" s="50"/>
      <c r="K15" s="50"/>
      <c r="L15" s="50"/>
      <c r="M15" s="161"/>
      <c r="N15" s="161"/>
      <c r="O15" s="161"/>
      <c r="P15" s="54"/>
      <c r="Q15" s="54"/>
      <c r="R15" s="161"/>
      <c r="S15" s="161"/>
      <c r="T15" s="161"/>
      <c r="U15" s="161"/>
      <c r="V15" s="162"/>
    </row>
    <row r="16" spans="1:25" ht="9.75" customHeight="1">
      <c r="I16" s="11"/>
      <c r="J16" s="11"/>
      <c r="K16" s="11"/>
      <c r="L16" s="11"/>
    </row>
    <row r="17" spans="1:26" ht="21.75" customHeight="1">
      <c r="A17" s="28" t="s">
        <v>1</v>
      </c>
      <c r="B17" s="150">
        <v>494501</v>
      </c>
      <c r="C17" s="151"/>
      <c r="D17" s="29"/>
      <c r="E17" s="29"/>
      <c r="F17" s="29"/>
      <c r="G17" s="29"/>
      <c r="H17" s="29"/>
      <c r="I17" s="30"/>
      <c r="J17" s="30"/>
      <c r="K17" s="30"/>
      <c r="L17" s="30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6" ht="22.5" customHeight="1" thickBot="1">
      <c r="A18" s="65"/>
      <c r="B18" s="66"/>
      <c r="C18" s="67"/>
      <c r="D18" s="29"/>
      <c r="E18" s="29"/>
      <c r="F18" s="29"/>
      <c r="G18" s="29"/>
      <c r="H18" s="29"/>
      <c r="I18" s="30"/>
      <c r="J18" s="30"/>
      <c r="K18" s="30"/>
      <c r="L18" s="30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6" ht="36.5" thickBot="1">
      <c r="A19" s="68" t="s">
        <v>16</v>
      </c>
      <c r="B19" s="69" t="s">
        <v>34</v>
      </c>
      <c r="C19" s="69" t="s">
        <v>17</v>
      </c>
      <c r="D19" s="152" t="s">
        <v>24</v>
      </c>
      <c r="E19" s="153"/>
      <c r="F19" s="154"/>
      <c r="G19" s="70" t="s">
        <v>18</v>
      </c>
      <c r="H19" s="69" t="s">
        <v>19</v>
      </c>
      <c r="I19" s="69" t="s">
        <v>20</v>
      </c>
      <c r="J19" s="70" t="s">
        <v>64</v>
      </c>
      <c r="K19" s="70" t="s">
        <v>65</v>
      </c>
      <c r="L19" s="70" t="s">
        <v>66</v>
      </c>
      <c r="M19" s="70" t="s">
        <v>67</v>
      </c>
      <c r="N19" s="70" t="s">
        <v>68</v>
      </c>
      <c r="O19" s="70"/>
      <c r="P19" s="70" t="s">
        <v>21</v>
      </c>
      <c r="Q19" s="70" t="s">
        <v>22</v>
      </c>
      <c r="R19" s="70" t="s">
        <v>23</v>
      </c>
      <c r="S19" s="71" t="s">
        <v>29</v>
      </c>
      <c r="T19" s="71" t="s">
        <v>30</v>
      </c>
      <c r="U19" s="71" t="s">
        <v>31</v>
      </c>
      <c r="V19" s="70" t="s">
        <v>32</v>
      </c>
      <c r="W19" s="72"/>
      <c r="X19" s="72"/>
      <c r="Y19" s="73" t="s">
        <v>50</v>
      </c>
    </row>
    <row r="20" spans="1:26" ht="21.75" customHeight="1">
      <c r="A20" s="188" t="s">
        <v>60</v>
      </c>
      <c r="B20" s="189" t="s">
        <v>36</v>
      </c>
      <c r="C20" s="190" t="s">
        <v>76</v>
      </c>
      <c r="D20" s="191">
        <v>6938</v>
      </c>
      <c r="E20" s="192" t="s">
        <v>13</v>
      </c>
      <c r="F20" s="191">
        <v>7200</v>
      </c>
      <c r="G20" s="126">
        <v>263</v>
      </c>
      <c r="H20" s="111" t="s">
        <v>14</v>
      </c>
      <c r="I20" s="97" t="s">
        <v>107</v>
      </c>
      <c r="J20" s="112">
        <v>1</v>
      </c>
      <c r="K20" s="112">
        <v>2</v>
      </c>
      <c r="L20" s="112">
        <v>3</v>
      </c>
      <c r="M20" s="112">
        <v>3</v>
      </c>
      <c r="N20" s="112"/>
      <c r="O20" s="112"/>
      <c r="P20" s="113">
        <f>SUM(J20:O20)</f>
        <v>9</v>
      </c>
      <c r="Q20" s="126">
        <f>P22</f>
        <v>12</v>
      </c>
      <c r="R20" s="127">
        <f>Q20*G20</f>
        <v>3156</v>
      </c>
      <c r="S20" s="121">
        <v>4.2649999999999997</v>
      </c>
      <c r="T20" s="121">
        <v>6.3</v>
      </c>
      <c r="U20" s="122">
        <f>S20*G20</f>
        <v>1121.6949999999999</v>
      </c>
      <c r="V20" s="122">
        <f>T20*G20</f>
        <v>1656.8999999999999</v>
      </c>
      <c r="Y20" s="123">
        <f>0.5*0.3*0.35*G20</f>
        <v>13.807499999999999</v>
      </c>
      <c r="Z20" s="1">
        <f>G20</f>
        <v>263</v>
      </c>
    </row>
    <row r="21" spans="1:26" ht="21" customHeight="1">
      <c r="A21" s="193"/>
      <c r="B21" s="193"/>
      <c r="C21" s="190"/>
      <c r="D21" s="191"/>
      <c r="E21" s="192"/>
      <c r="F21" s="191"/>
      <c r="G21" s="126"/>
      <c r="H21" s="111" t="s">
        <v>15</v>
      </c>
      <c r="I21" s="98" t="s">
        <v>87</v>
      </c>
      <c r="J21" s="114">
        <v>0</v>
      </c>
      <c r="K21" s="114">
        <v>1</v>
      </c>
      <c r="L21" s="114">
        <v>1</v>
      </c>
      <c r="M21" s="114">
        <v>1</v>
      </c>
      <c r="N21" s="114"/>
      <c r="O21" s="114"/>
      <c r="P21" s="115">
        <f>SUM(J21:O21)</f>
        <v>3</v>
      </c>
      <c r="Q21" s="126"/>
      <c r="R21" s="128"/>
      <c r="S21" s="121"/>
      <c r="T21" s="121"/>
      <c r="U21" s="122"/>
      <c r="V21" s="122"/>
      <c r="Y21" s="123"/>
      <c r="Z21" s="1">
        <f>G20</f>
        <v>263</v>
      </c>
    </row>
    <row r="22" spans="1:26" s="88" customFormat="1" ht="18" customHeight="1" thickBot="1">
      <c r="A22" s="194" t="s">
        <v>38</v>
      </c>
      <c r="B22" s="195"/>
      <c r="C22" s="195"/>
      <c r="D22" s="195"/>
      <c r="E22" s="195"/>
      <c r="F22" s="195"/>
      <c r="G22" s="107">
        <f>SUM(G20)</f>
        <v>263</v>
      </c>
      <c r="H22" s="108"/>
      <c r="I22" s="109"/>
      <c r="J22" s="110"/>
      <c r="K22" s="110"/>
      <c r="L22" s="110"/>
      <c r="M22" s="110"/>
      <c r="N22" s="110"/>
      <c r="O22" s="110"/>
      <c r="P22" s="107">
        <f>SUM(P20:P21)</f>
        <v>12</v>
      </c>
      <c r="Q22" s="110"/>
      <c r="R22" s="107">
        <f>SUM(R20:R21)</f>
        <v>3156</v>
      </c>
      <c r="S22" s="86"/>
      <c r="T22" s="86"/>
      <c r="U22" s="87">
        <f>SUM(U20:U21)</f>
        <v>1121.6949999999999</v>
      </c>
      <c r="V22" s="87">
        <f>SUM(V20:V21)</f>
        <v>1656.8999999999999</v>
      </c>
      <c r="W22" s="87">
        <f>SUM(W20:W21)</f>
        <v>0</v>
      </c>
      <c r="X22" s="87">
        <f>SUM(X20:X21)</f>
        <v>0</v>
      </c>
      <c r="Y22" s="87">
        <f>SUM(Y20:Y21)</f>
        <v>13.807499999999999</v>
      </c>
    </row>
    <row r="23" spans="1:26" ht="21.75" customHeight="1">
      <c r="A23" s="188" t="s">
        <v>60</v>
      </c>
      <c r="B23" s="189" t="s">
        <v>86</v>
      </c>
      <c r="C23" s="190" t="s">
        <v>94</v>
      </c>
      <c r="D23" s="191">
        <v>11276</v>
      </c>
      <c r="E23" s="192" t="s">
        <v>13</v>
      </c>
      <c r="F23" s="191">
        <v>12913</v>
      </c>
      <c r="G23" s="201">
        <v>1638</v>
      </c>
      <c r="H23" s="111" t="s">
        <v>14</v>
      </c>
      <c r="I23" s="97" t="s">
        <v>107</v>
      </c>
      <c r="J23" s="112">
        <v>1</v>
      </c>
      <c r="K23" s="112">
        <v>2</v>
      </c>
      <c r="L23" s="112">
        <v>3</v>
      </c>
      <c r="M23" s="112">
        <v>3</v>
      </c>
      <c r="N23" s="112"/>
      <c r="O23" s="112"/>
      <c r="P23" s="113">
        <f>SUM(J23:O23)</f>
        <v>9</v>
      </c>
      <c r="Q23" s="126">
        <f>P25</f>
        <v>12</v>
      </c>
      <c r="R23" s="127">
        <f>Q23*G23</f>
        <v>19656</v>
      </c>
      <c r="S23" s="121">
        <v>4.2649999999999997</v>
      </c>
      <c r="T23" s="121">
        <v>6.3</v>
      </c>
      <c r="U23" s="122">
        <f>S23*G23</f>
        <v>6986.07</v>
      </c>
      <c r="V23" s="122">
        <f>T23*G23</f>
        <v>10319.4</v>
      </c>
      <c r="Y23" s="123">
        <f>0.5*0.3*0.35*G23</f>
        <v>85.99499999999999</v>
      </c>
      <c r="Z23" s="1">
        <f>G23</f>
        <v>1638</v>
      </c>
    </row>
    <row r="24" spans="1:26" ht="21" customHeight="1">
      <c r="A24" s="193"/>
      <c r="B24" s="193"/>
      <c r="C24" s="190"/>
      <c r="D24" s="191"/>
      <c r="E24" s="192"/>
      <c r="F24" s="191"/>
      <c r="G24" s="202"/>
      <c r="H24" s="111" t="s">
        <v>15</v>
      </c>
      <c r="I24" s="98" t="s">
        <v>87</v>
      </c>
      <c r="J24" s="114">
        <v>0</v>
      </c>
      <c r="K24" s="114">
        <v>1</v>
      </c>
      <c r="L24" s="114">
        <v>1</v>
      </c>
      <c r="M24" s="114">
        <v>1</v>
      </c>
      <c r="N24" s="114"/>
      <c r="O24" s="114"/>
      <c r="P24" s="115">
        <f>SUM(J24:O24)</f>
        <v>3</v>
      </c>
      <c r="Q24" s="126"/>
      <c r="R24" s="128"/>
      <c r="S24" s="121"/>
      <c r="T24" s="121"/>
      <c r="U24" s="122"/>
      <c r="V24" s="122"/>
      <c r="Y24" s="123"/>
      <c r="Z24" s="1">
        <f>G23</f>
        <v>1638</v>
      </c>
    </row>
    <row r="25" spans="1:26" s="88" customFormat="1" ht="18" customHeight="1" thickBot="1">
      <c r="A25" s="194" t="s">
        <v>38</v>
      </c>
      <c r="B25" s="195"/>
      <c r="C25" s="195"/>
      <c r="D25" s="195"/>
      <c r="E25" s="195"/>
      <c r="F25" s="195"/>
      <c r="G25" s="107">
        <f>SUM(G23)</f>
        <v>1638</v>
      </c>
      <c r="H25" s="108"/>
      <c r="I25" s="109"/>
      <c r="J25" s="110"/>
      <c r="K25" s="110"/>
      <c r="L25" s="110"/>
      <c r="M25" s="110"/>
      <c r="N25" s="110"/>
      <c r="O25" s="110"/>
      <c r="P25" s="107">
        <f>SUM(P23:P24)</f>
        <v>12</v>
      </c>
      <c r="Q25" s="110"/>
      <c r="R25" s="107">
        <f>SUM(R23:R24)</f>
        <v>19656</v>
      </c>
      <c r="S25" s="86"/>
      <c r="T25" s="86"/>
      <c r="U25" s="87">
        <f>SUM(U23:U24)</f>
        <v>6986.07</v>
      </c>
      <c r="V25" s="87">
        <f>SUM(V23:V24)</f>
        <v>10319.4</v>
      </c>
      <c r="W25" s="87">
        <f>SUM(W23:W24)</f>
        <v>0</v>
      </c>
      <c r="X25" s="87">
        <f>SUM(X23:X24)</f>
        <v>0</v>
      </c>
      <c r="Y25" s="87">
        <f>SUM(Y23:Y24)</f>
        <v>85.99499999999999</v>
      </c>
    </row>
    <row r="26" spans="1:26" ht="21.75" customHeight="1">
      <c r="A26" s="188" t="s">
        <v>60</v>
      </c>
      <c r="B26" s="189" t="s">
        <v>86</v>
      </c>
      <c r="C26" s="190" t="s">
        <v>80</v>
      </c>
      <c r="D26" s="191">
        <v>15377</v>
      </c>
      <c r="E26" s="192" t="s">
        <v>13</v>
      </c>
      <c r="F26" s="191">
        <v>16176</v>
      </c>
      <c r="G26" s="126">
        <v>800</v>
      </c>
      <c r="H26" s="111" t="s">
        <v>14</v>
      </c>
      <c r="I26" s="97" t="s">
        <v>107</v>
      </c>
      <c r="J26" s="112">
        <v>1</v>
      </c>
      <c r="K26" s="112">
        <v>2</v>
      </c>
      <c r="L26" s="112">
        <v>3</v>
      </c>
      <c r="M26" s="112">
        <v>3</v>
      </c>
      <c r="N26" s="112"/>
      <c r="O26" s="112"/>
      <c r="P26" s="113">
        <f>SUM(J26:O26)</f>
        <v>9</v>
      </c>
      <c r="Q26" s="126">
        <f>P28</f>
        <v>12</v>
      </c>
      <c r="R26" s="127">
        <f>Q26*G26</f>
        <v>9600</v>
      </c>
      <c r="S26" s="121">
        <v>4.2649999999999997</v>
      </c>
      <c r="T26" s="121">
        <v>6.3</v>
      </c>
      <c r="U26" s="122">
        <f>S26*G26</f>
        <v>3411.9999999999995</v>
      </c>
      <c r="V26" s="122">
        <f>T26*G26</f>
        <v>5040</v>
      </c>
      <c r="Y26" s="123">
        <f>0.5*0.3*0.35*G26</f>
        <v>42</v>
      </c>
      <c r="Z26" s="1">
        <f>G26</f>
        <v>800</v>
      </c>
    </row>
    <row r="27" spans="1:26" ht="21" customHeight="1">
      <c r="A27" s="193"/>
      <c r="B27" s="193"/>
      <c r="C27" s="190"/>
      <c r="D27" s="191"/>
      <c r="E27" s="192"/>
      <c r="F27" s="191"/>
      <c r="G27" s="126"/>
      <c r="H27" s="111" t="s">
        <v>15</v>
      </c>
      <c r="I27" s="98" t="s">
        <v>87</v>
      </c>
      <c r="J27" s="114">
        <v>0</v>
      </c>
      <c r="K27" s="114">
        <v>1</v>
      </c>
      <c r="L27" s="114">
        <v>1</v>
      </c>
      <c r="M27" s="114">
        <v>1</v>
      </c>
      <c r="N27" s="114"/>
      <c r="O27" s="114"/>
      <c r="P27" s="115">
        <f>SUM(J27:O27)</f>
        <v>3</v>
      </c>
      <c r="Q27" s="126"/>
      <c r="R27" s="128"/>
      <c r="S27" s="121"/>
      <c r="T27" s="121"/>
      <c r="U27" s="122"/>
      <c r="V27" s="122"/>
      <c r="Y27" s="123"/>
      <c r="Z27" s="1">
        <f>G26</f>
        <v>800</v>
      </c>
    </row>
    <row r="28" spans="1:26" s="88" customFormat="1" ht="18" customHeight="1" thickBot="1">
      <c r="A28" s="194" t="s">
        <v>38</v>
      </c>
      <c r="B28" s="195"/>
      <c r="C28" s="195"/>
      <c r="D28" s="195"/>
      <c r="E28" s="195"/>
      <c r="F28" s="195"/>
      <c r="G28" s="107">
        <f>SUM(G26)</f>
        <v>800</v>
      </c>
      <c r="H28" s="108"/>
      <c r="I28" s="109"/>
      <c r="J28" s="110"/>
      <c r="K28" s="110"/>
      <c r="L28" s="110"/>
      <c r="M28" s="110"/>
      <c r="N28" s="110"/>
      <c r="O28" s="110"/>
      <c r="P28" s="107">
        <f>SUM(P26:P27)</f>
        <v>12</v>
      </c>
      <c r="Q28" s="110"/>
      <c r="R28" s="107">
        <f>SUM(R26:R27)</f>
        <v>9600</v>
      </c>
      <c r="S28" s="86"/>
      <c r="T28" s="86"/>
      <c r="U28" s="87">
        <f>SUM(U26:U27)</f>
        <v>3411.9999999999995</v>
      </c>
      <c r="V28" s="87">
        <f>SUM(V26:V27)</f>
        <v>5040</v>
      </c>
      <c r="W28" s="87">
        <f>SUM(W26:W27)</f>
        <v>0</v>
      </c>
      <c r="X28" s="87">
        <f>SUM(X26:X27)</f>
        <v>0</v>
      </c>
      <c r="Y28" s="87">
        <f>SUM(Y26:Y27)</f>
        <v>42</v>
      </c>
    </row>
    <row r="29" spans="1:26" ht="21.75" customHeight="1">
      <c r="A29" s="188" t="s">
        <v>60</v>
      </c>
      <c r="B29" s="189" t="s">
        <v>35</v>
      </c>
      <c r="C29" s="190" t="s">
        <v>96</v>
      </c>
      <c r="D29" s="191">
        <v>16177</v>
      </c>
      <c r="E29" s="192" t="s">
        <v>13</v>
      </c>
      <c r="F29" s="191">
        <v>17843</v>
      </c>
      <c r="G29" s="126">
        <v>1667</v>
      </c>
      <c r="H29" s="111" t="s">
        <v>14</v>
      </c>
      <c r="I29" s="97" t="s">
        <v>107</v>
      </c>
      <c r="J29" s="112"/>
      <c r="K29" s="112">
        <v>2</v>
      </c>
      <c r="L29" s="112">
        <v>3</v>
      </c>
      <c r="M29" s="112">
        <v>3</v>
      </c>
      <c r="N29" s="112">
        <v>1</v>
      </c>
      <c r="O29" s="112"/>
      <c r="P29" s="113">
        <f>SUM(J29:O29)</f>
        <v>9</v>
      </c>
      <c r="Q29" s="126">
        <f>P31</f>
        <v>12</v>
      </c>
      <c r="R29" s="127">
        <f>Q29*G29</f>
        <v>20004</v>
      </c>
      <c r="S29" s="121">
        <v>4.2649999999999997</v>
      </c>
      <c r="T29" s="121">
        <v>6.3</v>
      </c>
      <c r="U29" s="122">
        <f>S29*G29</f>
        <v>7109.7549999999992</v>
      </c>
      <c r="V29" s="122">
        <f>T29*G29</f>
        <v>10502.1</v>
      </c>
      <c r="Y29" s="123">
        <f>0.5*0.3*0.35*G29</f>
        <v>87.517499999999998</v>
      </c>
      <c r="Z29" s="1">
        <f>G29</f>
        <v>1667</v>
      </c>
    </row>
    <row r="30" spans="1:26" ht="21" customHeight="1">
      <c r="A30" s="193"/>
      <c r="B30" s="193"/>
      <c r="C30" s="190"/>
      <c r="D30" s="191"/>
      <c r="E30" s="192"/>
      <c r="F30" s="191"/>
      <c r="G30" s="126"/>
      <c r="H30" s="111" t="s">
        <v>15</v>
      </c>
      <c r="I30" s="98" t="s">
        <v>87</v>
      </c>
      <c r="J30" s="114"/>
      <c r="K30" s="114">
        <v>1</v>
      </c>
      <c r="L30" s="114">
        <v>1</v>
      </c>
      <c r="M30" s="114">
        <v>1</v>
      </c>
      <c r="N30" s="114">
        <v>0</v>
      </c>
      <c r="O30" s="114"/>
      <c r="P30" s="115">
        <f>SUM(J30:O30)</f>
        <v>3</v>
      </c>
      <c r="Q30" s="126"/>
      <c r="R30" s="128"/>
      <c r="S30" s="121"/>
      <c r="T30" s="121"/>
      <c r="U30" s="122"/>
      <c r="V30" s="122"/>
      <c r="Y30" s="123"/>
      <c r="Z30" s="1">
        <f>G29</f>
        <v>1667</v>
      </c>
    </row>
    <row r="31" spans="1:26" s="88" customFormat="1" ht="18" customHeight="1" thickBot="1">
      <c r="A31" s="194" t="s">
        <v>38</v>
      </c>
      <c r="B31" s="195"/>
      <c r="C31" s="195"/>
      <c r="D31" s="195"/>
      <c r="E31" s="195"/>
      <c r="F31" s="195"/>
      <c r="G31" s="107">
        <f>SUM(G29)</f>
        <v>1667</v>
      </c>
      <c r="H31" s="108"/>
      <c r="I31" s="109"/>
      <c r="J31" s="110"/>
      <c r="K31" s="110"/>
      <c r="L31" s="110"/>
      <c r="M31" s="110"/>
      <c r="N31" s="110"/>
      <c r="O31" s="110"/>
      <c r="P31" s="107">
        <f>SUM(P29:P30)</f>
        <v>12</v>
      </c>
      <c r="Q31" s="110"/>
      <c r="R31" s="107">
        <f>SUM(R29:R30)</f>
        <v>20004</v>
      </c>
      <c r="S31" s="86"/>
      <c r="T31" s="86"/>
      <c r="U31" s="87">
        <f>SUM(U29:U30)</f>
        <v>7109.7549999999992</v>
      </c>
      <c r="V31" s="87">
        <f>SUM(V29:V30)</f>
        <v>10502.1</v>
      </c>
      <c r="W31" s="87">
        <f>SUM(W29:W30)</f>
        <v>0</v>
      </c>
      <c r="X31" s="87">
        <f>SUM(X29:X30)</f>
        <v>0</v>
      </c>
      <c r="Y31" s="87">
        <f>SUM(Y29:Y30)</f>
        <v>87.517499999999998</v>
      </c>
    </row>
    <row r="32" spans="1:26" ht="21.75" customHeight="1">
      <c r="A32" s="188" t="s">
        <v>60</v>
      </c>
      <c r="B32" s="189" t="s">
        <v>35</v>
      </c>
      <c r="C32" s="190" t="s">
        <v>81</v>
      </c>
      <c r="D32" s="191">
        <v>18324</v>
      </c>
      <c r="E32" s="192" t="s">
        <v>13</v>
      </c>
      <c r="F32" s="191">
        <v>18903</v>
      </c>
      <c r="G32" s="126">
        <v>580</v>
      </c>
      <c r="H32" s="111" t="s">
        <v>14</v>
      </c>
      <c r="I32" s="97" t="s">
        <v>107</v>
      </c>
      <c r="J32" s="112"/>
      <c r="K32" s="112">
        <v>2</v>
      </c>
      <c r="L32" s="112">
        <v>2</v>
      </c>
      <c r="M32" s="112">
        <v>2</v>
      </c>
      <c r="N32" s="112">
        <v>1</v>
      </c>
      <c r="O32" s="112"/>
      <c r="P32" s="113">
        <f>SUM(J32:O32)</f>
        <v>7</v>
      </c>
      <c r="Q32" s="126">
        <f>P34</f>
        <v>10</v>
      </c>
      <c r="R32" s="127">
        <f>Q32*G32</f>
        <v>5800</v>
      </c>
      <c r="S32" s="121">
        <v>3.62</v>
      </c>
      <c r="T32" s="121">
        <v>5.431</v>
      </c>
      <c r="U32" s="122">
        <f>S32*G32</f>
        <v>2099.6</v>
      </c>
      <c r="V32" s="122">
        <f>T32*G32</f>
        <v>3149.98</v>
      </c>
      <c r="Y32" s="123">
        <f>0.5*0.3*0.3*G32</f>
        <v>26.099999999999998</v>
      </c>
      <c r="Z32" s="1">
        <f>G32</f>
        <v>580</v>
      </c>
    </row>
    <row r="33" spans="1:26" ht="21" customHeight="1">
      <c r="A33" s="193"/>
      <c r="B33" s="193"/>
      <c r="C33" s="190"/>
      <c r="D33" s="191"/>
      <c r="E33" s="192"/>
      <c r="F33" s="191"/>
      <c r="G33" s="126"/>
      <c r="H33" s="111" t="s">
        <v>15</v>
      </c>
      <c r="I33" s="98" t="s">
        <v>87</v>
      </c>
      <c r="J33" s="114"/>
      <c r="K33" s="114">
        <v>1</v>
      </c>
      <c r="L33" s="114">
        <v>1</v>
      </c>
      <c r="M33" s="114">
        <v>1</v>
      </c>
      <c r="N33" s="114">
        <v>0</v>
      </c>
      <c r="O33" s="114"/>
      <c r="P33" s="115">
        <f>SUM(J33:O33)</f>
        <v>3</v>
      </c>
      <c r="Q33" s="126"/>
      <c r="R33" s="128"/>
      <c r="S33" s="121"/>
      <c r="T33" s="121"/>
      <c r="U33" s="122"/>
      <c r="V33" s="122"/>
      <c r="Y33" s="123"/>
      <c r="Z33" s="1">
        <f>G32</f>
        <v>580</v>
      </c>
    </row>
    <row r="34" spans="1:26" s="88" customFormat="1" ht="18" customHeight="1" thickBot="1">
      <c r="A34" s="194" t="s">
        <v>38</v>
      </c>
      <c r="B34" s="195"/>
      <c r="C34" s="195"/>
      <c r="D34" s="195"/>
      <c r="E34" s="195"/>
      <c r="F34" s="195"/>
      <c r="G34" s="107">
        <f>SUM(G32)</f>
        <v>580</v>
      </c>
      <c r="H34" s="108"/>
      <c r="I34" s="109"/>
      <c r="J34" s="110"/>
      <c r="K34" s="110"/>
      <c r="L34" s="110"/>
      <c r="M34" s="110"/>
      <c r="N34" s="110"/>
      <c r="O34" s="110"/>
      <c r="P34" s="107">
        <f>SUM(P32:P33)</f>
        <v>10</v>
      </c>
      <c r="Q34" s="110"/>
      <c r="R34" s="107">
        <f>SUM(R32:R33)</f>
        <v>5800</v>
      </c>
      <c r="S34" s="86"/>
      <c r="T34" s="86"/>
      <c r="U34" s="87">
        <f>SUM(U32:U33)</f>
        <v>2099.6</v>
      </c>
      <c r="V34" s="87">
        <f>SUM(V32:V33)</f>
        <v>3149.98</v>
      </c>
      <c r="W34" s="87">
        <f>SUM(W32:W33)</f>
        <v>0</v>
      </c>
      <c r="X34" s="87">
        <f>SUM(X32:X33)</f>
        <v>0</v>
      </c>
      <c r="Y34" s="87">
        <f>SUM(Y32:Y33)</f>
        <v>26.099999999999998</v>
      </c>
    </row>
    <row r="35" spans="1:26" ht="21.75" customHeight="1">
      <c r="A35" s="188" t="s">
        <v>60</v>
      </c>
      <c r="B35" s="189" t="s">
        <v>35</v>
      </c>
      <c r="C35" s="190" t="s">
        <v>99</v>
      </c>
      <c r="D35" s="191">
        <v>18904</v>
      </c>
      <c r="E35" s="192" t="s">
        <v>13</v>
      </c>
      <c r="F35" s="191">
        <v>19578</v>
      </c>
      <c r="G35" s="126">
        <v>675</v>
      </c>
      <c r="H35" s="111" t="s">
        <v>14</v>
      </c>
      <c r="I35" s="97" t="s">
        <v>107</v>
      </c>
      <c r="J35" s="112"/>
      <c r="K35" s="112">
        <v>2</v>
      </c>
      <c r="L35" s="112">
        <v>2</v>
      </c>
      <c r="M35" s="112">
        <v>2</v>
      </c>
      <c r="N35" s="112">
        <v>1</v>
      </c>
      <c r="O35" s="112"/>
      <c r="P35" s="113">
        <f>SUM(J35:O35)</f>
        <v>7</v>
      </c>
      <c r="Q35" s="126">
        <f>P37</f>
        <v>10</v>
      </c>
      <c r="R35" s="127">
        <f>Q35*G35</f>
        <v>6750</v>
      </c>
      <c r="S35" s="121">
        <v>3.62</v>
      </c>
      <c r="T35" s="121">
        <v>5.431</v>
      </c>
      <c r="U35" s="122">
        <f>S35*G35</f>
        <v>2443.5</v>
      </c>
      <c r="V35" s="122">
        <f>T35*G35</f>
        <v>3665.9250000000002</v>
      </c>
      <c r="Y35" s="123">
        <f>0.5*0.3*0.3*G35</f>
        <v>30.375</v>
      </c>
      <c r="Z35" s="1">
        <f>G35</f>
        <v>675</v>
      </c>
    </row>
    <row r="36" spans="1:26" ht="21" customHeight="1">
      <c r="A36" s="193"/>
      <c r="B36" s="193"/>
      <c r="C36" s="190"/>
      <c r="D36" s="191"/>
      <c r="E36" s="192"/>
      <c r="F36" s="191"/>
      <c r="G36" s="126"/>
      <c r="H36" s="111" t="s">
        <v>15</v>
      </c>
      <c r="I36" s="98" t="s">
        <v>87</v>
      </c>
      <c r="J36" s="114"/>
      <c r="K36" s="114">
        <v>1</v>
      </c>
      <c r="L36" s="114">
        <v>1</v>
      </c>
      <c r="M36" s="114">
        <v>1</v>
      </c>
      <c r="N36" s="114">
        <v>0</v>
      </c>
      <c r="O36" s="114"/>
      <c r="P36" s="115">
        <f>SUM(J36:O36)</f>
        <v>3</v>
      </c>
      <c r="Q36" s="126"/>
      <c r="R36" s="128"/>
      <c r="S36" s="121"/>
      <c r="T36" s="121"/>
      <c r="U36" s="122"/>
      <c r="V36" s="122"/>
      <c r="Y36" s="123"/>
      <c r="Z36" s="1">
        <f>G35</f>
        <v>675</v>
      </c>
    </row>
    <row r="37" spans="1:26" s="88" customFormat="1" ht="18" customHeight="1">
      <c r="A37" s="194" t="s">
        <v>38</v>
      </c>
      <c r="B37" s="195"/>
      <c r="C37" s="195"/>
      <c r="D37" s="195"/>
      <c r="E37" s="195"/>
      <c r="F37" s="195"/>
      <c r="G37" s="107">
        <f>SUM(G35)</f>
        <v>675</v>
      </c>
      <c r="H37" s="108"/>
      <c r="I37" s="109"/>
      <c r="J37" s="110"/>
      <c r="K37" s="110"/>
      <c r="L37" s="110"/>
      <c r="M37" s="110"/>
      <c r="N37" s="110"/>
      <c r="O37" s="110"/>
      <c r="P37" s="107">
        <f>SUM(P35:P36)</f>
        <v>10</v>
      </c>
      <c r="Q37" s="110"/>
      <c r="R37" s="107">
        <f>SUM(R35:R36)</f>
        <v>6750</v>
      </c>
      <c r="S37" s="86"/>
      <c r="T37" s="86"/>
      <c r="U37" s="87">
        <f>SUM(U35:U36)</f>
        <v>2443.5</v>
      </c>
      <c r="V37" s="87">
        <f>SUM(V35:V36)</f>
        <v>3665.9250000000002</v>
      </c>
      <c r="W37" s="87">
        <f>SUM(W35:W36)</f>
        <v>0</v>
      </c>
      <c r="X37" s="87">
        <f>SUM(X35:X36)</f>
        <v>0</v>
      </c>
      <c r="Y37" s="87">
        <f>SUM(Y35:Y36)</f>
        <v>30.375</v>
      </c>
    </row>
    <row r="38" spans="1:26" ht="21.75" customHeight="1">
      <c r="A38" s="193" t="s">
        <v>75</v>
      </c>
      <c r="B38" s="189" t="s">
        <v>35</v>
      </c>
      <c r="C38" s="190" t="s">
        <v>70</v>
      </c>
      <c r="D38" s="191">
        <v>23078</v>
      </c>
      <c r="E38" s="192" t="s">
        <v>13</v>
      </c>
      <c r="F38" s="191">
        <v>23199</v>
      </c>
      <c r="G38" s="126">
        <v>122</v>
      </c>
      <c r="H38" s="111" t="s">
        <v>14</v>
      </c>
      <c r="I38" s="97" t="s">
        <v>107</v>
      </c>
      <c r="J38" s="112"/>
      <c r="K38" s="112">
        <v>2</v>
      </c>
      <c r="L38" s="112">
        <v>3</v>
      </c>
      <c r="M38" s="112">
        <v>3</v>
      </c>
      <c r="N38" s="112">
        <v>1</v>
      </c>
      <c r="O38" s="112"/>
      <c r="P38" s="113">
        <f>SUM(J38:O38)</f>
        <v>9</v>
      </c>
      <c r="Q38" s="126">
        <f>P40</f>
        <v>12</v>
      </c>
      <c r="R38" s="127">
        <f>Q38*G38</f>
        <v>1464</v>
      </c>
      <c r="S38" s="121">
        <v>4.2649999999999997</v>
      </c>
      <c r="T38" s="121">
        <v>6.3</v>
      </c>
      <c r="U38" s="122">
        <f>S38*G38</f>
        <v>520.32999999999993</v>
      </c>
      <c r="V38" s="122">
        <f>T38*G38</f>
        <v>768.6</v>
      </c>
      <c r="Y38" s="123">
        <f>0.5*0.3*0.35*G38</f>
        <v>6.4049999999999994</v>
      </c>
      <c r="Z38" s="1">
        <f>G38</f>
        <v>122</v>
      </c>
    </row>
    <row r="39" spans="1:26" ht="21" customHeight="1">
      <c r="A39" s="193"/>
      <c r="B39" s="193"/>
      <c r="C39" s="190"/>
      <c r="D39" s="191"/>
      <c r="E39" s="192"/>
      <c r="F39" s="191"/>
      <c r="G39" s="126"/>
      <c r="H39" s="111" t="s">
        <v>15</v>
      </c>
      <c r="I39" s="98" t="s">
        <v>87</v>
      </c>
      <c r="J39" s="114"/>
      <c r="K39" s="114">
        <v>1</v>
      </c>
      <c r="L39" s="114">
        <v>1</v>
      </c>
      <c r="M39" s="114">
        <v>1</v>
      </c>
      <c r="N39" s="114">
        <v>0</v>
      </c>
      <c r="O39" s="114"/>
      <c r="P39" s="115">
        <f>SUM(J39:O39)</f>
        <v>3</v>
      </c>
      <c r="Q39" s="126"/>
      <c r="R39" s="128"/>
      <c r="S39" s="121"/>
      <c r="T39" s="121"/>
      <c r="U39" s="122"/>
      <c r="V39" s="122"/>
      <c r="Y39" s="123"/>
      <c r="Z39" s="1">
        <f>G38</f>
        <v>122</v>
      </c>
    </row>
    <row r="40" spans="1:26" s="88" customFormat="1" ht="18" customHeight="1">
      <c r="A40" s="194" t="s">
        <v>38</v>
      </c>
      <c r="B40" s="195"/>
      <c r="C40" s="195"/>
      <c r="D40" s="195"/>
      <c r="E40" s="195"/>
      <c r="F40" s="195"/>
      <c r="G40" s="107">
        <f>SUM(G38)</f>
        <v>122</v>
      </c>
      <c r="H40" s="108"/>
      <c r="I40" s="109"/>
      <c r="J40" s="110"/>
      <c r="K40" s="110"/>
      <c r="L40" s="110"/>
      <c r="M40" s="110"/>
      <c r="N40" s="110"/>
      <c r="O40" s="110"/>
      <c r="P40" s="107">
        <f>SUM(P38:P39)</f>
        <v>12</v>
      </c>
      <c r="Q40" s="110"/>
      <c r="R40" s="107">
        <f>SUM(R38:R39)</f>
        <v>1464</v>
      </c>
      <c r="S40" s="86"/>
      <c r="T40" s="86"/>
      <c r="U40" s="87">
        <f>SUM(U38:U39)</f>
        <v>520.32999999999993</v>
      </c>
      <c r="V40" s="87">
        <f>SUM(V38:V39)</f>
        <v>768.6</v>
      </c>
      <c r="W40" s="87">
        <f>SUM(W38:W39)</f>
        <v>0</v>
      </c>
      <c r="X40" s="87">
        <f>SUM(X38:X39)</f>
        <v>0</v>
      </c>
      <c r="Y40" s="87">
        <f>SUM(Y38:Y39)</f>
        <v>6.4049999999999994</v>
      </c>
    </row>
    <row r="41" spans="1:26" ht="21.75" customHeight="1">
      <c r="A41" s="193" t="s">
        <v>75</v>
      </c>
      <c r="B41" s="189" t="s">
        <v>35</v>
      </c>
      <c r="C41" s="190" t="s">
        <v>78</v>
      </c>
      <c r="D41" s="191">
        <v>23200</v>
      </c>
      <c r="E41" s="192" t="s">
        <v>13</v>
      </c>
      <c r="F41" s="191">
        <v>23371</v>
      </c>
      <c r="G41" s="126">
        <v>172</v>
      </c>
      <c r="H41" s="111" t="s">
        <v>14</v>
      </c>
      <c r="I41" s="97" t="s">
        <v>107</v>
      </c>
      <c r="J41" s="112"/>
      <c r="K41" s="112">
        <v>2</v>
      </c>
      <c r="L41" s="112">
        <v>3</v>
      </c>
      <c r="M41" s="112">
        <v>3</v>
      </c>
      <c r="N41" s="112">
        <v>1</v>
      </c>
      <c r="O41" s="112"/>
      <c r="P41" s="113">
        <f>SUM(J41:O41)</f>
        <v>9</v>
      </c>
      <c r="Q41" s="126">
        <f>P43</f>
        <v>12</v>
      </c>
      <c r="R41" s="127">
        <f>Q41*G41</f>
        <v>2064</v>
      </c>
      <c r="S41" s="121">
        <v>4.2649999999999997</v>
      </c>
      <c r="T41" s="121">
        <v>6.3</v>
      </c>
      <c r="U41" s="122">
        <f>S41*G41</f>
        <v>733.57999999999993</v>
      </c>
      <c r="V41" s="122">
        <f>T41*G41</f>
        <v>1083.5999999999999</v>
      </c>
      <c r="Y41" s="123">
        <f>0.5*0.3*0.35*G41</f>
        <v>9.0299999999999994</v>
      </c>
      <c r="Z41" s="1">
        <f>G41</f>
        <v>172</v>
      </c>
    </row>
    <row r="42" spans="1:26" ht="21" customHeight="1">
      <c r="A42" s="193"/>
      <c r="B42" s="193"/>
      <c r="C42" s="190"/>
      <c r="D42" s="191"/>
      <c r="E42" s="192"/>
      <c r="F42" s="191"/>
      <c r="G42" s="126"/>
      <c r="H42" s="111" t="s">
        <v>15</v>
      </c>
      <c r="I42" s="98" t="s">
        <v>87</v>
      </c>
      <c r="J42" s="114"/>
      <c r="K42" s="114">
        <v>1</v>
      </c>
      <c r="L42" s="114">
        <v>1</v>
      </c>
      <c r="M42" s="114">
        <v>1</v>
      </c>
      <c r="N42" s="114">
        <v>0</v>
      </c>
      <c r="O42" s="114"/>
      <c r="P42" s="115">
        <f>SUM(J42:O42)</f>
        <v>3</v>
      </c>
      <c r="Q42" s="126"/>
      <c r="R42" s="128"/>
      <c r="S42" s="121"/>
      <c r="T42" s="121"/>
      <c r="U42" s="122"/>
      <c r="V42" s="122"/>
      <c r="Y42" s="123"/>
      <c r="Z42" s="1">
        <f>G41</f>
        <v>172</v>
      </c>
    </row>
    <row r="43" spans="1:26" s="88" customFormat="1" ht="18" customHeight="1">
      <c r="A43" s="194" t="s">
        <v>38</v>
      </c>
      <c r="B43" s="195"/>
      <c r="C43" s="195"/>
      <c r="D43" s="195"/>
      <c r="E43" s="195"/>
      <c r="F43" s="195"/>
      <c r="G43" s="107">
        <f>SUM(G41)</f>
        <v>172</v>
      </c>
      <c r="H43" s="108"/>
      <c r="I43" s="109"/>
      <c r="J43" s="110"/>
      <c r="K43" s="110"/>
      <c r="L43" s="110"/>
      <c r="M43" s="110"/>
      <c r="N43" s="110"/>
      <c r="O43" s="110"/>
      <c r="P43" s="107">
        <f>SUM(P41:P42)</f>
        <v>12</v>
      </c>
      <c r="Q43" s="110"/>
      <c r="R43" s="107">
        <f>SUM(R41:R42)</f>
        <v>2064</v>
      </c>
      <c r="S43" s="86"/>
      <c r="T43" s="86"/>
      <c r="U43" s="87">
        <f>SUM(U41:U42)</f>
        <v>733.57999999999993</v>
      </c>
      <c r="V43" s="87">
        <f>SUM(V41:V42)</f>
        <v>1083.5999999999999</v>
      </c>
      <c r="W43" s="87">
        <f>SUM(W41:W42)</f>
        <v>0</v>
      </c>
      <c r="X43" s="87">
        <f>SUM(X41:X42)</f>
        <v>0</v>
      </c>
      <c r="Y43" s="87">
        <f>SUM(Y41:Y42)</f>
        <v>9.0299999999999994</v>
      </c>
    </row>
    <row r="44" spans="1:26" ht="21.75" customHeight="1">
      <c r="A44" s="193" t="s">
        <v>69</v>
      </c>
      <c r="B44" s="189" t="s">
        <v>36</v>
      </c>
      <c r="C44" s="190" t="s">
        <v>54</v>
      </c>
      <c r="D44" s="191">
        <v>23962</v>
      </c>
      <c r="E44" s="192" t="s">
        <v>13</v>
      </c>
      <c r="F44" s="191">
        <v>24720</v>
      </c>
      <c r="G44" s="126">
        <v>759</v>
      </c>
      <c r="H44" s="111" t="s">
        <v>14</v>
      </c>
      <c r="I44" s="97" t="s">
        <v>107</v>
      </c>
      <c r="J44" s="112"/>
      <c r="K44" s="112">
        <v>2</v>
      </c>
      <c r="L44" s="112">
        <v>3</v>
      </c>
      <c r="M44" s="112">
        <v>3</v>
      </c>
      <c r="N44" s="112">
        <v>1</v>
      </c>
      <c r="O44" s="112"/>
      <c r="P44" s="113">
        <f>SUM(J44:O44)</f>
        <v>9</v>
      </c>
      <c r="Q44" s="126">
        <f>P46</f>
        <v>12</v>
      </c>
      <c r="R44" s="127">
        <f>Q44*G44</f>
        <v>9108</v>
      </c>
      <c r="S44" s="121">
        <v>4.2649999999999997</v>
      </c>
      <c r="T44" s="121">
        <v>6.3</v>
      </c>
      <c r="U44" s="122">
        <f>S44*G44</f>
        <v>3237.1349999999998</v>
      </c>
      <c r="V44" s="122">
        <f>T44*G44</f>
        <v>4781.7</v>
      </c>
      <c r="Y44" s="123">
        <f>0.5*0.3*0.35*G44</f>
        <v>39.847499999999997</v>
      </c>
      <c r="Z44" s="1">
        <f>G44</f>
        <v>759</v>
      </c>
    </row>
    <row r="45" spans="1:26" ht="21" customHeight="1">
      <c r="A45" s="193"/>
      <c r="B45" s="193"/>
      <c r="C45" s="190"/>
      <c r="D45" s="191"/>
      <c r="E45" s="192"/>
      <c r="F45" s="191"/>
      <c r="G45" s="126"/>
      <c r="H45" s="111" t="s">
        <v>15</v>
      </c>
      <c r="I45" s="98" t="s">
        <v>87</v>
      </c>
      <c r="J45" s="114"/>
      <c r="K45" s="114">
        <v>1</v>
      </c>
      <c r="L45" s="114">
        <v>1</v>
      </c>
      <c r="M45" s="114">
        <v>1</v>
      </c>
      <c r="N45" s="114">
        <v>0</v>
      </c>
      <c r="O45" s="114"/>
      <c r="P45" s="115">
        <f>SUM(J45:O45)</f>
        <v>3</v>
      </c>
      <c r="Q45" s="126"/>
      <c r="R45" s="128"/>
      <c r="S45" s="121"/>
      <c r="T45" s="121"/>
      <c r="U45" s="122"/>
      <c r="V45" s="122"/>
      <c r="Y45" s="123"/>
      <c r="Z45" s="1">
        <f>G44</f>
        <v>759</v>
      </c>
    </row>
    <row r="46" spans="1:26" s="88" customFormat="1" ht="18" customHeight="1">
      <c r="A46" s="194" t="s">
        <v>38</v>
      </c>
      <c r="B46" s="195"/>
      <c r="C46" s="195"/>
      <c r="D46" s="195"/>
      <c r="E46" s="195"/>
      <c r="F46" s="195"/>
      <c r="G46" s="107">
        <f>SUM(G44)</f>
        <v>759</v>
      </c>
      <c r="H46" s="108"/>
      <c r="I46" s="109"/>
      <c r="J46" s="110"/>
      <c r="K46" s="110"/>
      <c r="L46" s="110"/>
      <c r="M46" s="110"/>
      <c r="N46" s="110"/>
      <c r="O46" s="110"/>
      <c r="P46" s="107">
        <f>SUM(P44:P45)</f>
        <v>12</v>
      </c>
      <c r="Q46" s="110"/>
      <c r="R46" s="107">
        <f>SUM(R44:R45)</f>
        <v>9108</v>
      </c>
      <c r="S46" s="86"/>
      <c r="T46" s="86"/>
      <c r="U46" s="87">
        <f>SUM(U44:U45)</f>
        <v>3237.1349999999998</v>
      </c>
      <c r="V46" s="87">
        <f>SUM(V44:V45)</f>
        <v>4781.7</v>
      </c>
      <c r="W46" s="87">
        <f>SUM(W44:W45)</f>
        <v>0</v>
      </c>
      <c r="X46" s="87">
        <f>SUM(X44:X45)</f>
        <v>0</v>
      </c>
      <c r="Y46" s="87">
        <f>SUM(Y44:Y45)</f>
        <v>39.847499999999997</v>
      </c>
    </row>
    <row r="47" spans="1:26" ht="21.75" customHeight="1">
      <c r="A47" s="193" t="s">
        <v>69</v>
      </c>
      <c r="B47" s="189" t="s">
        <v>36</v>
      </c>
      <c r="C47" s="190" t="s">
        <v>79</v>
      </c>
      <c r="D47" s="191">
        <v>24721</v>
      </c>
      <c r="E47" s="192" t="s">
        <v>13</v>
      </c>
      <c r="F47" s="191">
        <v>25029</v>
      </c>
      <c r="G47" s="126">
        <v>309</v>
      </c>
      <c r="H47" s="111" t="s">
        <v>14</v>
      </c>
      <c r="I47" s="97" t="s">
        <v>107</v>
      </c>
      <c r="J47" s="112"/>
      <c r="K47" s="112">
        <v>2</v>
      </c>
      <c r="L47" s="112">
        <v>3</v>
      </c>
      <c r="M47" s="112">
        <v>3</v>
      </c>
      <c r="N47" s="112">
        <v>1</v>
      </c>
      <c r="O47" s="112"/>
      <c r="P47" s="113">
        <f>SUM(J47:O47)</f>
        <v>9</v>
      </c>
      <c r="Q47" s="126">
        <f>P49</f>
        <v>12</v>
      </c>
      <c r="R47" s="127">
        <f>Q47*G47</f>
        <v>3708</v>
      </c>
      <c r="S47" s="121">
        <v>4.2649999999999997</v>
      </c>
      <c r="T47" s="121">
        <v>6.3</v>
      </c>
      <c r="U47" s="122">
        <f>S47*G47</f>
        <v>1317.885</v>
      </c>
      <c r="V47" s="122">
        <f>T47*G47</f>
        <v>1946.7</v>
      </c>
      <c r="Y47" s="123">
        <f>0.5*0.3*0.35*G47</f>
        <v>16.2225</v>
      </c>
      <c r="Z47" s="1">
        <f>G47</f>
        <v>309</v>
      </c>
    </row>
    <row r="48" spans="1:26" ht="21" customHeight="1">
      <c r="A48" s="193"/>
      <c r="B48" s="193"/>
      <c r="C48" s="190"/>
      <c r="D48" s="191"/>
      <c r="E48" s="192"/>
      <c r="F48" s="191"/>
      <c r="G48" s="126"/>
      <c r="H48" s="111" t="s">
        <v>15</v>
      </c>
      <c r="I48" s="98" t="s">
        <v>87</v>
      </c>
      <c r="J48" s="114"/>
      <c r="K48" s="114">
        <v>1</v>
      </c>
      <c r="L48" s="114">
        <v>1</v>
      </c>
      <c r="M48" s="114">
        <v>1</v>
      </c>
      <c r="N48" s="114">
        <v>0</v>
      </c>
      <c r="O48" s="114"/>
      <c r="P48" s="115">
        <f>SUM(J48:O48)</f>
        <v>3</v>
      </c>
      <c r="Q48" s="126"/>
      <c r="R48" s="128"/>
      <c r="S48" s="121"/>
      <c r="T48" s="121"/>
      <c r="U48" s="122"/>
      <c r="V48" s="122"/>
      <c r="Y48" s="123"/>
      <c r="Z48" s="1">
        <f>G47</f>
        <v>309</v>
      </c>
    </row>
    <row r="49" spans="1:26" s="88" customFormat="1" ht="18" customHeight="1">
      <c r="A49" s="194" t="s">
        <v>38</v>
      </c>
      <c r="B49" s="195"/>
      <c r="C49" s="195"/>
      <c r="D49" s="195"/>
      <c r="E49" s="195"/>
      <c r="F49" s="195"/>
      <c r="G49" s="107">
        <f>SUM(G47)</f>
        <v>309</v>
      </c>
      <c r="H49" s="108"/>
      <c r="I49" s="109"/>
      <c r="J49" s="110"/>
      <c r="K49" s="110"/>
      <c r="L49" s="110"/>
      <c r="M49" s="110"/>
      <c r="N49" s="110"/>
      <c r="O49" s="110"/>
      <c r="P49" s="107">
        <f>SUM(P47:P48)</f>
        <v>12</v>
      </c>
      <c r="Q49" s="110"/>
      <c r="R49" s="107">
        <f>SUM(R47:R48)</f>
        <v>3708</v>
      </c>
      <c r="S49" s="86"/>
      <c r="T49" s="86"/>
      <c r="U49" s="87">
        <f>SUM(U47:U48)</f>
        <v>1317.885</v>
      </c>
      <c r="V49" s="87">
        <f>SUM(V47:V48)</f>
        <v>1946.7</v>
      </c>
      <c r="W49" s="87">
        <f>SUM(W47:W48)</f>
        <v>0</v>
      </c>
      <c r="X49" s="87">
        <f>SUM(X47:X48)</f>
        <v>0</v>
      </c>
      <c r="Y49" s="87">
        <f>SUM(Y47:Y48)</f>
        <v>16.2225</v>
      </c>
    </row>
    <row r="50" spans="1:26" ht="21.75" customHeight="1">
      <c r="A50" s="193" t="s">
        <v>69</v>
      </c>
      <c r="B50" s="189" t="s">
        <v>36</v>
      </c>
      <c r="C50" s="190" t="s">
        <v>82</v>
      </c>
      <c r="D50" s="191">
        <v>25030</v>
      </c>
      <c r="E50" s="192" t="s">
        <v>13</v>
      </c>
      <c r="F50" s="191">
        <v>25319</v>
      </c>
      <c r="G50" s="126">
        <v>290</v>
      </c>
      <c r="H50" s="111" t="s">
        <v>14</v>
      </c>
      <c r="I50" s="97" t="s">
        <v>107</v>
      </c>
      <c r="J50" s="112"/>
      <c r="K50" s="112">
        <v>2</v>
      </c>
      <c r="L50" s="112">
        <v>3</v>
      </c>
      <c r="M50" s="112">
        <v>3</v>
      </c>
      <c r="N50" s="112">
        <v>1</v>
      </c>
      <c r="O50" s="112"/>
      <c r="P50" s="113">
        <f>SUM(J50:O50)</f>
        <v>9</v>
      </c>
      <c r="Q50" s="126">
        <f>P52</f>
        <v>12</v>
      </c>
      <c r="R50" s="127">
        <f>Q50*G50</f>
        <v>3480</v>
      </c>
      <c r="S50" s="121">
        <v>4.2649999999999997</v>
      </c>
      <c r="T50" s="121">
        <v>6.3</v>
      </c>
      <c r="U50" s="122">
        <f>S50*G50</f>
        <v>1236.8499999999999</v>
      </c>
      <c r="V50" s="122">
        <f>T50*G50</f>
        <v>1827</v>
      </c>
      <c r="Y50" s="123">
        <f>0.5*0.3*0.35*G50</f>
        <v>15.225</v>
      </c>
      <c r="Z50" s="1">
        <f>G50</f>
        <v>290</v>
      </c>
    </row>
    <row r="51" spans="1:26" ht="21" customHeight="1">
      <c r="A51" s="193"/>
      <c r="B51" s="193"/>
      <c r="C51" s="190"/>
      <c r="D51" s="191"/>
      <c r="E51" s="192"/>
      <c r="F51" s="191"/>
      <c r="G51" s="126"/>
      <c r="H51" s="111" t="s">
        <v>15</v>
      </c>
      <c r="I51" s="98" t="s">
        <v>87</v>
      </c>
      <c r="J51" s="114"/>
      <c r="K51" s="114">
        <v>1</v>
      </c>
      <c r="L51" s="114">
        <v>1</v>
      </c>
      <c r="M51" s="114">
        <v>1</v>
      </c>
      <c r="N51" s="114">
        <v>0</v>
      </c>
      <c r="O51" s="114"/>
      <c r="P51" s="115">
        <f>SUM(J51:O51)</f>
        <v>3</v>
      </c>
      <c r="Q51" s="126"/>
      <c r="R51" s="128"/>
      <c r="S51" s="121"/>
      <c r="T51" s="121"/>
      <c r="U51" s="122"/>
      <c r="V51" s="122"/>
      <c r="Y51" s="123"/>
      <c r="Z51" s="1">
        <f>G50</f>
        <v>290</v>
      </c>
    </row>
    <row r="52" spans="1:26" s="88" customFormat="1" ht="18" customHeight="1">
      <c r="A52" s="194" t="s">
        <v>38</v>
      </c>
      <c r="B52" s="195"/>
      <c r="C52" s="195"/>
      <c r="D52" s="195"/>
      <c r="E52" s="195"/>
      <c r="F52" s="195"/>
      <c r="G52" s="107">
        <f>SUM(G50)</f>
        <v>290</v>
      </c>
      <c r="H52" s="108"/>
      <c r="I52" s="109"/>
      <c r="J52" s="110"/>
      <c r="K52" s="110"/>
      <c r="L52" s="110"/>
      <c r="M52" s="110"/>
      <c r="N52" s="110"/>
      <c r="O52" s="110"/>
      <c r="P52" s="107">
        <f>SUM(P50:P51)</f>
        <v>12</v>
      </c>
      <c r="Q52" s="110"/>
      <c r="R52" s="107">
        <f>SUM(R50:R51)</f>
        <v>3480</v>
      </c>
      <c r="S52" s="86"/>
      <c r="T52" s="86"/>
      <c r="U52" s="87">
        <f>SUM(U50:U51)</f>
        <v>1236.8499999999999</v>
      </c>
      <c r="V52" s="87">
        <f>SUM(V50:V51)</f>
        <v>1827</v>
      </c>
      <c r="W52" s="87">
        <f>SUM(W50:W51)</f>
        <v>0</v>
      </c>
      <c r="X52" s="87">
        <f>SUM(X50:X51)</f>
        <v>0</v>
      </c>
      <c r="Y52" s="87">
        <f>SUM(Y50:Y51)</f>
        <v>15.225</v>
      </c>
    </row>
    <row r="53" spans="1:26" ht="21.75" customHeight="1">
      <c r="A53" s="193" t="s">
        <v>69</v>
      </c>
      <c r="B53" s="189" t="s">
        <v>36</v>
      </c>
      <c r="C53" s="190" t="s">
        <v>84</v>
      </c>
      <c r="D53" s="191">
        <v>25823</v>
      </c>
      <c r="E53" s="192" t="s">
        <v>13</v>
      </c>
      <c r="F53" s="191">
        <v>26630</v>
      </c>
      <c r="G53" s="126">
        <v>808</v>
      </c>
      <c r="H53" s="111" t="s">
        <v>14</v>
      </c>
      <c r="I53" s="97" t="s">
        <v>107</v>
      </c>
      <c r="J53" s="112">
        <v>1</v>
      </c>
      <c r="K53" s="112">
        <v>2</v>
      </c>
      <c r="L53" s="112">
        <v>3</v>
      </c>
      <c r="M53" s="112">
        <v>3</v>
      </c>
      <c r="N53" s="112"/>
      <c r="O53" s="112"/>
      <c r="P53" s="113">
        <f>SUM(J53:O53)</f>
        <v>9</v>
      </c>
      <c r="Q53" s="126">
        <f>P55</f>
        <v>12</v>
      </c>
      <c r="R53" s="127">
        <f>Q53*G53</f>
        <v>9696</v>
      </c>
      <c r="S53" s="121">
        <v>4.2649999999999997</v>
      </c>
      <c r="T53" s="121">
        <v>6.3</v>
      </c>
      <c r="U53" s="122">
        <f>S53*G53</f>
        <v>3446.12</v>
      </c>
      <c r="V53" s="122">
        <f>T53*G53</f>
        <v>5090.3999999999996</v>
      </c>
      <c r="Y53" s="123">
        <f>0.5*0.3*0.35*G53</f>
        <v>42.42</v>
      </c>
      <c r="Z53" s="1">
        <f>G53</f>
        <v>808</v>
      </c>
    </row>
    <row r="54" spans="1:26" ht="21" customHeight="1">
      <c r="A54" s="193"/>
      <c r="B54" s="193"/>
      <c r="C54" s="190"/>
      <c r="D54" s="191"/>
      <c r="E54" s="192"/>
      <c r="F54" s="191"/>
      <c r="G54" s="126"/>
      <c r="H54" s="111" t="s">
        <v>15</v>
      </c>
      <c r="I54" s="98" t="s">
        <v>87</v>
      </c>
      <c r="J54" s="114">
        <v>0</v>
      </c>
      <c r="K54" s="114">
        <v>1</v>
      </c>
      <c r="L54" s="114">
        <v>1</v>
      </c>
      <c r="M54" s="114">
        <v>1</v>
      </c>
      <c r="N54" s="114"/>
      <c r="O54" s="114"/>
      <c r="P54" s="115">
        <f>SUM(J54:O54)</f>
        <v>3</v>
      </c>
      <c r="Q54" s="126"/>
      <c r="R54" s="128"/>
      <c r="S54" s="121"/>
      <c r="T54" s="121"/>
      <c r="U54" s="122"/>
      <c r="V54" s="122"/>
      <c r="Y54" s="123"/>
      <c r="Z54" s="1">
        <f>G53</f>
        <v>808</v>
      </c>
    </row>
    <row r="55" spans="1:26" s="88" customFormat="1" ht="18" customHeight="1">
      <c r="A55" s="194" t="s">
        <v>38</v>
      </c>
      <c r="B55" s="195"/>
      <c r="C55" s="195"/>
      <c r="D55" s="195"/>
      <c r="E55" s="195"/>
      <c r="F55" s="195"/>
      <c r="G55" s="107">
        <f>SUM(G53)</f>
        <v>808</v>
      </c>
      <c r="H55" s="108"/>
      <c r="I55" s="109"/>
      <c r="J55" s="110"/>
      <c r="K55" s="110"/>
      <c r="L55" s="110"/>
      <c r="M55" s="110"/>
      <c r="N55" s="110"/>
      <c r="O55" s="110"/>
      <c r="P55" s="107">
        <f>SUM(P53:P54)</f>
        <v>12</v>
      </c>
      <c r="Q55" s="110"/>
      <c r="R55" s="107">
        <f>SUM(R53:R54)</f>
        <v>9696</v>
      </c>
      <c r="S55" s="86"/>
      <c r="T55" s="86"/>
      <c r="U55" s="87">
        <f>SUM(U53:U54)</f>
        <v>3446.12</v>
      </c>
      <c r="V55" s="87">
        <f>SUM(V53:V54)</f>
        <v>5090.3999999999996</v>
      </c>
      <c r="W55" s="87">
        <f>SUM(W53:W54)</f>
        <v>0</v>
      </c>
      <c r="X55" s="87">
        <f>SUM(X53:X54)</f>
        <v>0</v>
      </c>
      <c r="Y55" s="87">
        <f>SUM(Y53:Y54)</f>
        <v>42.42</v>
      </c>
    </row>
    <row r="56" spans="1:26" ht="21.75" customHeight="1">
      <c r="A56" s="193" t="s">
        <v>69</v>
      </c>
      <c r="B56" s="189" t="s">
        <v>36</v>
      </c>
      <c r="C56" s="190" t="s">
        <v>71</v>
      </c>
      <c r="D56" s="191">
        <v>26631</v>
      </c>
      <c r="E56" s="192" t="s">
        <v>13</v>
      </c>
      <c r="F56" s="191">
        <v>26922</v>
      </c>
      <c r="G56" s="126">
        <v>292</v>
      </c>
      <c r="H56" s="111" t="s">
        <v>14</v>
      </c>
      <c r="I56" s="97" t="s">
        <v>107</v>
      </c>
      <c r="J56" s="112"/>
      <c r="K56" s="112">
        <v>2</v>
      </c>
      <c r="L56" s="112">
        <v>3</v>
      </c>
      <c r="M56" s="112">
        <v>3</v>
      </c>
      <c r="N56" s="112">
        <v>1</v>
      </c>
      <c r="O56" s="112"/>
      <c r="P56" s="113">
        <f>SUM(J56:O56)</f>
        <v>9</v>
      </c>
      <c r="Q56" s="126">
        <f>P58</f>
        <v>12</v>
      </c>
      <c r="R56" s="127">
        <f>Q56*G56</f>
        <v>3504</v>
      </c>
      <c r="S56" s="121">
        <v>4.2649999999999997</v>
      </c>
      <c r="T56" s="121">
        <v>6.3</v>
      </c>
      <c r="U56" s="122">
        <f>S56*G56</f>
        <v>1245.3799999999999</v>
      </c>
      <c r="V56" s="122">
        <f>T56*G56</f>
        <v>1839.6</v>
      </c>
      <c r="Y56" s="123">
        <f>0.5*0.3*0.35*G56</f>
        <v>15.33</v>
      </c>
      <c r="Z56" s="1">
        <f>G56</f>
        <v>292</v>
      </c>
    </row>
    <row r="57" spans="1:26" ht="21" customHeight="1">
      <c r="A57" s="193"/>
      <c r="B57" s="193"/>
      <c r="C57" s="190"/>
      <c r="D57" s="191"/>
      <c r="E57" s="192"/>
      <c r="F57" s="191"/>
      <c r="G57" s="126"/>
      <c r="H57" s="111" t="s">
        <v>15</v>
      </c>
      <c r="I57" s="98" t="s">
        <v>87</v>
      </c>
      <c r="J57" s="114"/>
      <c r="K57" s="114">
        <v>1</v>
      </c>
      <c r="L57" s="114">
        <v>1</v>
      </c>
      <c r="M57" s="114">
        <v>1</v>
      </c>
      <c r="N57" s="114">
        <v>0</v>
      </c>
      <c r="O57" s="114"/>
      <c r="P57" s="115">
        <f>SUM(J57:O57)</f>
        <v>3</v>
      </c>
      <c r="Q57" s="126"/>
      <c r="R57" s="128"/>
      <c r="S57" s="121"/>
      <c r="T57" s="121"/>
      <c r="U57" s="122"/>
      <c r="V57" s="122"/>
      <c r="Y57" s="123"/>
      <c r="Z57" s="1">
        <f>G56</f>
        <v>292</v>
      </c>
    </row>
    <row r="58" spans="1:26" s="88" customFormat="1" ht="18" customHeight="1">
      <c r="A58" s="194" t="s">
        <v>38</v>
      </c>
      <c r="B58" s="195"/>
      <c r="C58" s="195"/>
      <c r="D58" s="195"/>
      <c r="E58" s="195"/>
      <c r="F58" s="195"/>
      <c r="G58" s="107">
        <f>SUM(G56)</f>
        <v>292</v>
      </c>
      <c r="H58" s="108"/>
      <c r="I58" s="109"/>
      <c r="J58" s="110"/>
      <c r="K58" s="110"/>
      <c r="L58" s="110"/>
      <c r="M58" s="110"/>
      <c r="N58" s="110"/>
      <c r="O58" s="110"/>
      <c r="P58" s="107">
        <f>SUM(P56:P57)</f>
        <v>12</v>
      </c>
      <c r="Q58" s="110"/>
      <c r="R58" s="107">
        <f>SUM(R56:R57)</f>
        <v>3504</v>
      </c>
      <c r="S58" s="86"/>
      <c r="T58" s="86"/>
      <c r="U58" s="87">
        <f>SUM(U56:U57)</f>
        <v>1245.3799999999999</v>
      </c>
      <c r="V58" s="87">
        <f>SUM(V56:V57)</f>
        <v>1839.6</v>
      </c>
      <c r="W58" s="87">
        <f>SUM(W56:W57)</f>
        <v>0</v>
      </c>
      <c r="X58" s="87">
        <f>SUM(X56:X57)</f>
        <v>0</v>
      </c>
      <c r="Y58" s="87">
        <f>SUM(Y56:Y57)</f>
        <v>15.33</v>
      </c>
    </row>
    <row r="59" spans="1:26" ht="21.75" customHeight="1">
      <c r="A59" s="193" t="s">
        <v>69</v>
      </c>
      <c r="B59" s="189" t="s">
        <v>36</v>
      </c>
      <c r="C59" s="190" t="s">
        <v>104</v>
      </c>
      <c r="D59" s="191">
        <v>27545</v>
      </c>
      <c r="E59" s="192" t="s">
        <v>13</v>
      </c>
      <c r="F59" s="191">
        <v>27621</v>
      </c>
      <c r="G59" s="126">
        <v>77</v>
      </c>
      <c r="H59" s="111" t="s">
        <v>14</v>
      </c>
      <c r="I59" s="97" t="s">
        <v>107</v>
      </c>
      <c r="J59" s="112">
        <v>1</v>
      </c>
      <c r="K59" s="112">
        <v>2</v>
      </c>
      <c r="L59" s="112">
        <v>3</v>
      </c>
      <c r="M59" s="112">
        <v>3</v>
      </c>
      <c r="N59" s="112"/>
      <c r="O59" s="112"/>
      <c r="P59" s="113">
        <f>SUM(J59:O59)</f>
        <v>9</v>
      </c>
      <c r="Q59" s="126">
        <f>P61</f>
        <v>12</v>
      </c>
      <c r="R59" s="127">
        <f>Q59*G59</f>
        <v>924</v>
      </c>
      <c r="S59" s="121">
        <v>4.2649999999999997</v>
      </c>
      <c r="T59" s="121">
        <v>6.3</v>
      </c>
      <c r="U59" s="122">
        <f>S59*G59</f>
        <v>328.40499999999997</v>
      </c>
      <c r="V59" s="122">
        <f>T59*G59</f>
        <v>485.09999999999997</v>
      </c>
      <c r="Y59" s="123">
        <f>0.5*0.3*0.35*G59</f>
        <v>4.0424999999999995</v>
      </c>
      <c r="Z59" s="1">
        <f>G59</f>
        <v>77</v>
      </c>
    </row>
    <row r="60" spans="1:26" ht="21" customHeight="1">
      <c r="A60" s="193"/>
      <c r="B60" s="193"/>
      <c r="C60" s="190"/>
      <c r="D60" s="191"/>
      <c r="E60" s="192"/>
      <c r="F60" s="191"/>
      <c r="G60" s="126"/>
      <c r="H60" s="111" t="s">
        <v>15</v>
      </c>
      <c r="I60" s="98" t="s">
        <v>87</v>
      </c>
      <c r="J60" s="114">
        <v>0</v>
      </c>
      <c r="K60" s="114">
        <v>1</v>
      </c>
      <c r="L60" s="114">
        <v>1</v>
      </c>
      <c r="M60" s="114">
        <v>1</v>
      </c>
      <c r="N60" s="114"/>
      <c r="O60" s="114"/>
      <c r="P60" s="115">
        <f>SUM(J60:O60)</f>
        <v>3</v>
      </c>
      <c r="Q60" s="126"/>
      <c r="R60" s="128"/>
      <c r="S60" s="121"/>
      <c r="T60" s="121"/>
      <c r="U60" s="122"/>
      <c r="V60" s="122"/>
      <c r="Y60" s="123"/>
      <c r="Z60" s="1">
        <f>G59</f>
        <v>77</v>
      </c>
    </row>
    <row r="61" spans="1:26" s="88" customFormat="1" ht="18" customHeight="1">
      <c r="A61" s="194" t="s">
        <v>38</v>
      </c>
      <c r="B61" s="195"/>
      <c r="C61" s="195"/>
      <c r="D61" s="195"/>
      <c r="E61" s="195"/>
      <c r="F61" s="195"/>
      <c r="G61" s="107">
        <f>SUM(G59)</f>
        <v>77</v>
      </c>
      <c r="H61" s="108"/>
      <c r="I61" s="109"/>
      <c r="J61" s="110"/>
      <c r="K61" s="110"/>
      <c r="L61" s="110"/>
      <c r="M61" s="110"/>
      <c r="N61" s="110"/>
      <c r="O61" s="110"/>
      <c r="P61" s="107">
        <f>SUM(P59:P60)</f>
        <v>12</v>
      </c>
      <c r="Q61" s="110"/>
      <c r="R61" s="107">
        <f>SUM(R59:R60)</f>
        <v>924</v>
      </c>
      <c r="S61" s="86"/>
      <c r="T61" s="86"/>
      <c r="U61" s="87">
        <f>SUM(U59:U60)</f>
        <v>328.40499999999997</v>
      </c>
      <c r="V61" s="87">
        <f>SUM(V59:V60)</f>
        <v>485.09999999999997</v>
      </c>
      <c r="W61" s="87">
        <f>SUM(W59:W60)</f>
        <v>0</v>
      </c>
      <c r="X61" s="87">
        <f>SUM(X59:X60)</f>
        <v>0</v>
      </c>
      <c r="Y61" s="87">
        <f>SUM(Y59:Y60)</f>
        <v>4.0424999999999995</v>
      </c>
    </row>
    <row r="62" spans="1:26" ht="21" customHeight="1">
      <c r="A62" s="196" t="s">
        <v>37</v>
      </c>
      <c r="B62" s="196" t="s">
        <v>35</v>
      </c>
      <c r="C62" s="196" t="s">
        <v>33</v>
      </c>
      <c r="D62" s="114">
        <v>27622</v>
      </c>
      <c r="E62" s="197"/>
      <c r="F62" s="114">
        <v>27642</v>
      </c>
      <c r="G62" s="114">
        <v>21</v>
      </c>
      <c r="H62" s="112" t="s">
        <v>14</v>
      </c>
      <c r="I62" s="105" t="s">
        <v>107</v>
      </c>
      <c r="J62" s="106">
        <v>12</v>
      </c>
      <c r="K62" s="106"/>
      <c r="L62" s="106"/>
      <c r="M62" s="106"/>
      <c r="N62" s="106"/>
      <c r="O62" s="106"/>
      <c r="P62" s="106">
        <f t="shared" ref="P62:P65" si="0">SUM(J62:O62)</f>
        <v>12</v>
      </c>
      <c r="Q62" s="106">
        <f>P62</f>
        <v>12</v>
      </c>
      <c r="R62" s="102">
        <f>G62*P62</f>
        <v>252</v>
      </c>
      <c r="S62" s="74">
        <v>4.3719999999999999</v>
      </c>
      <c r="T62" s="74">
        <v>5.8460000000000001</v>
      </c>
      <c r="U62" s="31">
        <f t="shared" ref="U62:U71" si="1">S62*G62</f>
        <v>91.811999999999998</v>
      </c>
      <c r="V62" s="31">
        <f>T62*G62</f>
        <v>122.76600000000001</v>
      </c>
      <c r="Y62" s="93">
        <f>0.5*0.3*0.35*G62</f>
        <v>1.1025</v>
      </c>
      <c r="Z62" s="1">
        <f t="shared" ref="Z62:Z66" si="2">G62</f>
        <v>21</v>
      </c>
    </row>
    <row r="63" spans="1:26" ht="21" customHeight="1">
      <c r="A63" s="198"/>
      <c r="B63" s="198"/>
      <c r="C63" s="198"/>
      <c r="D63" s="114">
        <f t="shared" ref="D63:D71" si="3">F62+1</f>
        <v>27643</v>
      </c>
      <c r="E63" s="197"/>
      <c r="F63" s="114">
        <f t="shared" ref="F63:F71" si="4">D63+G63-1</f>
        <v>27708</v>
      </c>
      <c r="G63" s="114">
        <v>66</v>
      </c>
      <c r="H63" s="112" t="s">
        <v>14</v>
      </c>
      <c r="I63" s="105" t="s">
        <v>107</v>
      </c>
      <c r="J63" s="106"/>
      <c r="K63" s="106">
        <v>12</v>
      </c>
      <c r="L63" s="106"/>
      <c r="M63" s="106"/>
      <c r="N63" s="106"/>
      <c r="O63" s="106"/>
      <c r="P63" s="106">
        <f t="shared" si="0"/>
        <v>12</v>
      </c>
      <c r="Q63" s="106">
        <f t="shared" ref="Q63:Q65" si="5">P63</f>
        <v>12</v>
      </c>
      <c r="R63" s="102">
        <f t="shared" ref="R63:R65" si="6">G63*P63</f>
        <v>792</v>
      </c>
      <c r="S63" s="74">
        <v>4.3719999999999999</v>
      </c>
      <c r="T63" s="74">
        <v>5.8460000000000001</v>
      </c>
      <c r="U63" s="31">
        <f t="shared" si="1"/>
        <v>288.55200000000002</v>
      </c>
      <c r="V63" s="31">
        <f t="shared" ref="V63:V71" si="7">T63*G63</f>
        <v>385.83600000000001</v>
      </c>
      <c r="Y63" s="93">
        <f t="shared" ref="Y63:Y71" si="8">0.5*0.3*0.35*G63</f>
        <v>3.4649999999999999</v>
      </c>
      <c r="Z63" s="1">
        <f t="shared" si="2"/>
        <v>66</v>
      </c>
    </row>
    <row r="64" spans="1:26" ht="21" customHeight="1">
      <c r="A64" s="198"/>
      <c r="B64" s="198"/>
      <c r="C64" s="198"/>
      <c r="D64" s="114">
        <f t="shared" si="3"/>
        <v>27709</v>
      </c>
      <c r="E64" s="197"/>
      <c r="F64" s="114">
        <f t="shared" si="4"/>
        <v>27810</v>
      </c>
      <c r="G64" s="114">
        <v>102</v>
      </c>
      <c r="H64" s="112" t="s">
        <v>14</v>
      </c>
      <c r="I64" s="105" t="s">
        <v>107</v>
      </c>
      <c r="J64" s="106"/>
      <c r="K64" s="106"/>
      <c r="L64" s="106">
        <v>12</v>
      </c>
      <c r="M64" s="106"/>
      <c r="N64" s="106"/>
      <c r="O64" s="106"/>
      <c r="P64" s="106">
        <f t="shared" si="0"/>
        <v>12</v>
      </c>
      <c r="Q64" s="106">
        <f t="shared" si="5"/>
        <v>12</v>
      </c>
      <c r="R64" s="102">
        <f t="shared" si="6"/>
        <v>1224</v>
      </c>
      <c r="S64" s="74">
        <v>4.3719999999999999</v>
      </c>
      <c r="T64" s="74">
        <v>5.8460000000000001</v>
      </c>
      <c r="U64" s="31">
        <f t="shared" si="1"/>
        <v>445.94399999999996</v>
      </c>
      <c r="V64" s="31">
        <f t="shared" si="7"/>
        <v>596.29200000000003</v>
      </c>
      <c r="Y64" s="93">
        <f t="shared" si="8"/>
        <v>5.3549999999999995</v>
      </c>
      <c r="Z64" s="1">
        <f t="shared" si="2"/>
        <v>102</v>
      </c>
    </row>
    <row r="65" spans="1:26" ht="21" customHeight="1">
      <c r="A65" s="198"/>
      <c r="B65" s="198"/>
      <c r="C65" s="198"/>
      <c r="D65" s="114">
        <f t="shared" si="3"/>
        <v>27811</v>
      </c>
      <c r="E65" s="197"/>
      <c r="F65" s="114">
        <f t="shared" si="4"/>
        <v>27906</v>
      </c>
      <c r="G65" s="114">
        <v>96</v>
      </c>
      <c r="H65" s="112" t="s">
        <v>14</v>
      </c>
      <c r="I65" s="105" t="s">
        <v>107</v>
      </c>
      <c r="J65" s="106"/>
      <c r="K65" s="106"/>
      <c r="L65" s="106"/>
      <c r="M65" s="106">
        <v>12</v>
      </c>
      <c r="N65" s="106"/>
      <c r="O65" s="106"/>
      <c r="P65" s="106">
        <f t="shared" si="0"/>
        <v>12</v>
      </c>
      <c r="Q65" s="106">
        <f t="shared" si="5"/>
        <v>12</v>
      </c>
      <c r="R65" s="102">
        <f t="shared" si="6"/>
        <v>1152</v>
      </c>
      <c r="S65" s="74">
        <v>4.3719999999999999</v>
      </c>
      <c r="T65" s="74">
        <v>5.8460000000000001</v>
      </c>
      <c r="U65" s="31">
        <f t="shared" si="1"/>
        <v>419.71199999999999</v>
      </c>
      <c r="V65" s="31">
        <f t="shared" si="7"/>
        <v>561.21600000000001</v>
      </c>
      <c r="Y65" s="93">
        <f t="shared" si="8"/>
        <v>5.04</v>
      </c>
      <c r="Z65" s="1">
        <f t="shared" si="2"/>
        <v>96</v>
      </c>
    </row>
    <row r="66" spans="1:26" ht="21" customHeight="1">
      <c r="A66" s="198"/>
      <c r="B66" s="198"/>
      <c r="C66" s="198"/>
      <c r="D66" s="114">
        <f t="shared" si="3"/>
        <v>27907</v>
      </c>
      <c r="E66" s="199"/>
      <c r="F66" s="114">
        <f t="shared" si="4"/>
        <v>27947</v>
      </c>
      <c r="G66" s="114">
        <v>41</v>
      </c>
      <c r="H66" s="112" t="s">
        <v>14</v>
      </c>
      <c r="I66" s="105" t="s">
        <v>107</v>
      </c>
      <c r="J66" s="106"/>
      <c r="K66" s="106"/>
      <c r="L66" s="106"/>
      <c r="M66" s="106"/>
      <c r="N66" s="106">
        <v>12</v>
      </c>
      <c r="O66" s="106"/>
      <c r="P66" s="106">
        <f t="shared" ref="P66" si="9">SUM(J66:O66)</f>
        <v>12</v>
      </c>
      <c r="Q66" s="106">
        <f t="shared" ref="Q66" si="10">P66</f>
        <v>12</v>
      </c>
      <c r="R66" s="102">
        <f t="shared" ref="R66" si="11">G66*P66</f>
        <v>492</v>
      </c>
      <c r="S66" s="74">
        <v>4.3719999999999999</v>
      </c>
      <c r="T66" s="74">
        <v>5.8460000000000001</v>
      </c>
      <c r="U66" s="62">
        <f t="shared" ref="U66" si="12">S66*G66</f>
        <v>179.25200000000001</v>
      </c>
      <c r="V66" s="62">
        <f t="shared" ref="V66" si="13">T66*G66</f>
        <v>239.68600000000001</v>
      </c>
      <c r="Y66" s="93">
        <f t="shared" si="8"/>
        <v>2.1524999999999999</v>
      </c>
      <c r="Z66" s="1">
        <f t="shared" si="2"/>
        <v>41</v>
      </c>
    </row>
    <row r="67" spans="1:26" ht="21" customHeight="1">
      <c r="A67" s="198"/>
      <c r="B67" s="198"/>
      <c r="C67" s="198"/>
      <c r="D67" s="114">
        <f t="shared" si="3"/>
        <v>27948</v>
      </c>
      <c r="E67" s="200"/>
      <c r="F67" s="114">
        <f t="shared" si="4"/>
        <v>27963</v>
      </c>
      <c r="G67" s="114">
        <v>16</v>
      </c>
      <c r="H67" s="114" t="s">
        <v>15</v>
      </c>
      <c r="I67" s="105" t="s">
        <v>87</v>
      </c>
      <c r="J67" s="106">
        <v>12</v>
      </c>
      <c r="K67" s="106"/>
      <c r="L67" s="106"/>
      <c r="M67" s="106"/>
      <c r="N67" s="106"/>
      <c r="O67" s="106"/>
      <c r="P67" s="106">
        <f t="shared" ref="P67:P71" si="14">SUM(J67:O67)</f>
        <v>12</v>
      </c>
      <c r="Q67" s="106">
        <f t="shared" ref="Q67:Q71" si="15">P67</f>
        <v>12</v>
      </c>
      <c r="R67" s="102">
        <f t="shared" ref="R67:R71" si="16">G67*P67</f>
        <v>192</v>
      </c>
      <c r="S67" s="74">
        <v>4.3719999999999999</v>
      </c>
      <c r="T67" s="74">
        <v>5.8460000000000001</v>
      </c>
      <c r="U67" s="62">
        <f t="shared" si="1"/>
        <v>69.951999999999998</v>
      </c>
      <c r="V67" s="62">
        <f t="shared" si="7"/>
        <v>93.536000000000001</v>
      </c>
      <c r="Y67" s="93">
        <f t="shared" si="8"/>
        <v>0.84</v>
      </c>
      <c r="Z67" s="1">
        <f t="shared" ref="Z67:Z71" si="17">G67</f>
        <v>16</v>
      </c>
    </row>
    <row r="68" spans="1:26" ht="21" customHeight="1">
      <c r="A68" s="198"/>
      <c r="B68" s="198"/>
      <c r="C68" s="198"/>
      <c r="D68" s="114">
        <f t="shared" si="3"/>
        <v>27964</v>
      </c>
      <c r="E68" s="200"/>
      <c r="F68" s="114">
        <f t="shared" si="4"/>
        <v>27999</v>
      </c>
      <c r="G68" s="114">
        <v>36</v>
      </c>
      <c r="H68" s="114" t="s">
        <v>15</v>
      </c>
      <c r="I68" s="105" t="s">
        <v>87</v>
      </c>
      <c r="J68" s="106"/>
      <c r="K68" s="106">
        <v>12</v>
      </c>
      <c r="L68" s="106"/>
      <c r="M68" s="106"/>
      <c r="N68" s="106"/>
      <c r="O68" s="106"/>
      <c r="P68" s="106">
        <f t="shared" si="14"/>
        <v>12</v>
      </c>
      <c r="Q68" s="106">
        <f t="shared" si="15"/>
        <v>12</v>
      </c>
      <c r="R68" s="102">
        <f t="shared" si="16"/>
        <v>432</v>
      </c>
      <c r="S68" s="74">
        <v>4.3719999999999999</v>
      </c>
      <c r="T68" s="74">
        <v>5.8460000000000001</v>
      </c>
      <c r="U68" s="62">
        <f t="shared" si="1"/>
        <v>157.392</v>
      </c>
      <c r="V68" s="62">
        <f t="shared" si="7"/>
        <v>210.45600000000002</v>
      </c>
      <c r="Y68" s="93">
        <f t="shared" si="8"/>
        <v>1.89</v>
      </c>
      <c r="Z68" s="1">
        <f t="shared" si="17"/>
        <v>36</v>
      </c>
    </row>
    <row r="69" spans="1:26" ht="21" customHeight="1">
      <c r="A69" s="198"/>
      <c r="B69" s="198"/>
      <c r="C69" s="198"/>
      <c r="D69" s="114">
        <f t="shared" si="3"/>
        <v>28000</v>
      </c>
      <c r="E69" s="200"/>
      <c r="F69" s="114">
        <f t="shared" si="4"/>
        <v>28050</v>
      </c>
      <c r="G69" s="114">
        <v>51</v>
      </c>
      <c r="H69" s="114" t="s">
        <v>15</v>
      </c>
      <c r="I69" s="105" t="s">
        <v>87</v>
      </c>
      <c r="J69" s="106"/>
      <c r="K69" s="106"/>
      <c r="L69" s="106">
        <v>12</v>
      </c>
      <c r="M69" s="106"/>
      <c r="N69" s="106"/>
      <c r="O69" s="106"/>
      <c r="P69" s="106">
        <f t="shared" si="14"/>
        <v>12</v>
      </c>
      <c r="Q69" s="106">
        <f t="shared" si="15"/>
        <v>12</v>
      </c>
      <c r="R69" s="102">
        <f t="shared" si="16"/>
        <v>612</v>
      </c>
      <c r="S69" s="74">
        <v>4.3719999999999999</v>
      </c>
      <c r="T69" s="74">
        <v>5.8460000000000001</v>
      </c>
      <c r="U69" s="62">
        <f t="shared" si="1"/>
        <v>222.97199999999998</v>
      </c>
      <c r="V69" s="62">
        <f t="shared" si="7"/>
        <v>298.14600000000002</v>
      </c>
      <c r="Y69" s="93">
        <f t="shared" si="8"/>
        <v>2.6774999999999998</v>
      </c>
      <c r="Z69" s="1">
        <f t="shared" si="17"/>
        <v>51</v>
      </c>
    </row>
    <row r="70" spans="1:26" ht="21" customHeight="1">
      <c r="A70" s="198"/>
      <c r="B70" s="198"/>
      <c r="C70" s="198"/>
      <c r="D70" s="114">
        <f t="shared" si="3"/>
        <v>28051</v>
      </c>
      <c r="E70" s="200"/>
      <c r="F70" s="114">
        <f t="shared" si="4"/>
        <v>28101</v>
      </c>
      <c r="G70" s="114">
        <v>51</v>
      </c>
      <c r="H70" s="114" t="s">
        <v>15</v>
      </c>
      <c r="I70" s="105" t="s">
        <v>87</v>
      </c>
      <c r="J70" s="106"/>
      <c r="K70" s="106"/>
      <c r="L70" s="106"/>
      <c r="M70" s="106">
        <v>12</v>
      </c>
      <c r="N70" s="106"/>
      <c r="O70" s="106"/>
      <c r="P70" s="106">
        <f t="shared" si="14"/>
        <v>12</v>
      </c>
      <c r="Q70" s="106">
        <f t="shared" si="15"/>
        <v>12</v>
      </c>
      <c r="R70" s="102">
        <f t="shared" si="16"/>
        <v>612</v>
      </c>
      <c r="S70" s="74">
        <v>4.3719999999999999</v>
      </c>
      <c r="T70" s="74">
        <v>5.8460000000000001</v>
      </c>
      <c r="U70" s="62">
        <f t="shared" si="1"/>
        <v>222.97199999999998</v>
      </c>
      <c r="V70" s="62">
        <f t="shared" si="7"/>
        <v>298.14600000000002</v>
      </c>
      <c r="Y70" s="93">
        <f t="shared" si="8"/>
        <v>2.6774999999999998</v>
      </c>
      <c r="Z70" s="1">
        <f t="shared" si="17"/>
        <v>51</v>
      </c>
    </row>
    <row r="71" spans="1:26" ht="21" customHeight="1">
      <c r="A71" s="198"/>
      <c r="B71" s="198"/>
      <c r="C71" s="198"/>
      <c r="D71" s="114">
        <f t="shared" si="3"/>
        <v>28102</v>
      </c>
      <c r="E71" s="200"/>
      <c r="F71" s="114">
        <f t="shared" si="4"/>
        <v>28132</v>
      </c>
      <c r="G71" s="114">
        <v>31</v>
      </c>
      <c r="H71" s="114" t="s">
        <v>15</v>
      </c>
      <c r="I71" s="105" t="s">
        <v>87</v>
      </c>
      <c r="J71" s="106"/>
      <c r="K71" s="106"/>
      <c r="L71" s="106"/>
      <c r="M71" s="106"/>
      <c r="N71" s="106">
        <v>12</v>
      </c>
      <c r="O71" s="106"/>
      <c r="P71" s="106">
        <f t="shared" si="14"/>
        <v>12</v>
      </c>
      <c r="Q71" s="106">
        <f t="shared" si="15"/>
        <v>12</v>
      </c>
      <c r="R71" s="102">
        <f t="shared" si="16"/>
        <v>372</v>
      </c>
      <c r="S71" s="74">
        <v>4.3719999999999999</v>
      </c>
      <c r="T71" s="74">
        <v>5.8460000000000001</v>
      </c>
      <c r="U71" s="62">
        <f t="shared" si="1"/>
        <v>135.53199999999998</v>
      </c>
      <c r="V71" s="62">
        <f t="shared" si="7"/>
        <v>181.226</v>
      </c>
      <c r="Y71" s="93">
        <f t="shared" si="8"/>
        <v>1.6274999999999999</v>
      </c>
      <c r="Z71" s="1">
        <f t="shared" si="17"/>
        <v>31</v>
      </c>
    </row>
    <row r="72" spans="1:26" s="89" customFormat="1" ht="20">
      <c r="A72" s="194" t="s">
        <v>38</v>
      </c>
      <c r="B72" s="195"/>
      <c r="C72" s="195"/>
      <c r="D72" s="195"/>
      <c r="E72" s="195"/>
      <c r="F72" s="195"/>
      <c r="G72" s="107">
        <f>SUM(G62:G71)</f>
        <v>511</v>
      </c>
      <c r="H72" s="108"/>
      <c r="I72" s="109"/>
      <c r="J72" s="110"/>
      <c r="K72" s="110"/>
      <c r="L72" s="110"/>
      <c r="M72" s="110"/>
      <c r="N72" s="110"/>
      <c r="O72" s="110"/>
      <c r="P72" s="107"/>
      <c r="Q72" s="110"/>
      <c r="R72" s="107">
        <f>SUM(R62:R71)</f>
        <v>6132</v>
      </c>
      <c r="S72" s="86"/>
      <c r="T72" s="86"/>
      <c r="U72" s="87">
        <f>SUM(U62:U71)</f>
        <v>2234.0920000000001</v>
      </c>
      <c r="V72" s="87">
        <f>SUM(V62:V71)</f>
        <v>2987.3060000000005</v>
      </c>
      <c r="W72" s="87"/>
      <c r="X72" s="87"/>
      <c r="Y72" s="87">
        <f>SUM(Y62:Y71)</f>
        <v>26.827499999999997</v>
      </c>
    </row>
    <row r="73" spans="1:26" ht="21.75" customHeight="1">
      <c r="A73" s="193" t="s">
        <v>61</v>
      </c>
      <c r="B73" s="189" t="s">
        <v>36</v>
      </c>
      <c r="C73" s="190" t="s">
        <v>85</v>
      </c>
      <c r="D73" s="191">
        <v>28133</v>
      </c>
      <c r="E73" s="192" t="s">
        <v>13</v>
      </c>
      <c r="F73" s="191">
        <v>28362</v>
      </c>
      <c r="G73" s="126">
        <v>230</v>
      </c>
      <c r="H73" s="111" t="s">
        <v>14</v>
      </c>
      <c r="I73" s="97" t="s">
        <v>107</v>
      </c>
      <c r="J73" s="112"/>
      <c r="K73" s="112">
        <v>2</v>
      </c>
      <c r="L73" s="112">
        <v>3</v>
      </c>
      <c r="M73" s="112">
        <v>3</v>
      </c>
      <c r="N73" s="112">
        <v>1</v>
      </c>
      <c r="O73" s="112"/>
      <c r="P73" s="113">
        <f>SUM(J73:O73)</f>
        <v>9</v>
      </c>
      <c r="Q73" s="126">
        <f>P75</f>
        <v>12</v>
      </c>
      <c r="R73" s="127">
        <f>Q73*G73</f>
        <v>2760</v>
      </c>
      <c r="S73" s="121">
        <v>4.2649999999999997</v>
      </c>
      <c r="T73" s="121">
        <v>6.3</v>
      </c>
      <c r="U73" s="122">
        <f>S73*G73</f>
        <v>980.94999999999993</v>
      </c>
      <c r="V73" s="122">
        <f>T73*G73</f>
        <v>1449</v>
      </c>
      <c r="Y73" s="123">
        <f>0.5*0.3*0.35*G73</f>
        <v>12.074999999999999</v>
      </c>
      <c r="Z73" s="1">
        <f>G73</f>
        <v>230</v>
      </c>
    </row>
    <row r="74" spans="1:26" ht="21" customHeight="1">
      <c r="A74" s="193"/>
      <c r="B74" s="193"/>
      <c r="C74" s="190"/>
      <c r="D74" s="191"/>
      <c r="E74" s="192"/>
      <c r="F74" s="191"/>
      <c r="G74" s="126"/>
      <c r="H74" s="111" t="s">
        <v>15</v>
      </c>
      <c r="I74" s="98" t="s">
        <v>87</v>
      </c>
      <c r="J74" s="114"/>
      <c r="K74" s="114">
        <v>1</v>
      </c>
      <c r="L74" s="114">
        <v>1</v>
      </c>
      <c r="M74" s="114">
        <v>1</v>
      </c>
      <c r="N74" s="114">
        <v>0</v>
      </c>
      <c r="O74" s="114"/>
      <c r="P74" s="115">
        <f>SUM(J74:O74)</f>
        <v>3</v>
      </c>
      <c r="Q74" s="126"/>
      <c r="R74" s="128"/>
      <c r="S74" s="121"/>
      <c r="T74" s="121"/>
      <c r="U74" s="122"/>
      <c r="V74" s="122"/>
      <c r="Y74" s="123"/>
      <c r="Z74" s="1">
        <f>G73</f>
        <v>230</v>
      </c>
    </row>
    <row r="75" spans="1:26" s="88" customFormat="1" ht="18" customHeight="1">
      <c r="A75" s="194" t="s">
        <v>38</v>
      </c>
      <c r="B75" s="195"/>
      <c r="C75" s="195"/>
      <c r="D75" s="195"/>
      <c r="E75" s="195"/>
      <c r="F75" s="195"/>
      <c r="G75" s="107">
        <f>SUM(G73)</f>
        <v>230</v>
      </c>
      <c r="H75" s="108"/>
      <c r="I75" s="109"/>
      <c r="J75" s="110"/>
      <c r="K75" s="110"/>
      <c r="L75" s="110"/>
      <c r="M75" s="110"/>
      <c r="N75" s="110"/>
      <c r="O75" s="110"/>
      <c r="P75" s="107">
        <f>SUM(P73:P74)</f>
        <v>12</v>
      </c>
      <c r="Q75" s="110"/>
      <c r="R75" s="107">
        <f>SUM(R73:R74)</f>
        <v>2760</v>
      </c>
      <c r="S75" s="86"/>
      <c r="T75" s="86"/>
      <c r="U75" s="87">
        <f>SUM(U73:U74)</f>
        <v>980.94999999999993</v>
      </c>
      <c r="V75" s="87">
        <f>SUM(V73:V74)</f>
        <v>1449</v>
      </c>
      <c r="W75" s="87">
        <f>SUM(W73:W74)</f>
        <v>0</v>
      </c>
      <c r="X75" s="87">
        <f>SUM(X73:X74)</f>
        <v>0</v>
      </c>
      <c r="Y75" s="87">
        <f>SUM(Y73:Y74)</f>
        <v>12.074999999999999</v>
      </c>
    </row>
    <row r="76" spans="1:26" ht="21.75" customHeight="1">
      <c r="A76" s="193" t="s">
        <v>61</v>
      </c>
      <c r="B76" s="189" t="s">
        <v>36</v>
      </c>
      <c r="C76" s="190" t="s">
        <v>73</v>
      </c>
      <c r="D76" s="191">
        <v>28363</v>
      </c>
      <c r="E76" s="192" t="s">
        <v>13</v>
      </c>
      <c r="F76" s="191">
        <v>28452</v>
      </c>
      <c r="G76" s="126">
        <v>90</v>
      </c>
      <c r="H76" s="111" t="s">
        <v>14</v>
      </c>
      <c r="I76" s="97" t="s">
        <v>107</v>
      </c>
      <c r="J76" s="112"/>
      <c r="K76" s="112">
        <v>2</v>
      </c>
      <c r="L76" s="112">
        <v>3</v>
      </c>
      <c r="M76" s="112">
        <v>3</v>
      </c>
      <c r="N76" s="112">
        <v>1</v>
      </c>
      <c r="O76" s="112"/>
      <c r="P76" s="113">
        <f>SUM(J76:O76)</f>
        <v>9</v>
      </c>
      <c r="Q76" s="126">
        <f>P78</f>
        <v>12</v>
      </c>
      <c r="R76" s="127">
        <f>Q76*G76</f>
        <v>1080</v>
      </c>
      <c r="S76" s="121">
        <v>4.2649999999999997</v>
      </c>
      <c r="T76" s="121">
        <v>6.3</v>
      </c>
      <c r="U76" s="122">
        <f>S76*G76</f>
        <v>383.84999999999997</v>
      </c>
      <c r="V76" s="122">
        <f>T76*G76</f>
        <v>567</v>
      </c>
      <c r="Y76" s="123">
        <f>0.5*0.3*0.35*G76</f>
        <v>4.7249999999999996</v>
      </c>
      <c r="Z76" s="1">
        <f>G76</f>
        <v>90</v>
      </c>
    </row>
    <row r="77" spans="1:26" ht="21" customHeight="1">
      <c r="A77" s="193"/>
      <c r="B77" s="193"/>
      <c r="C77" s="190"/>
      <c r="D77" s="191"/>
      <c r="E77" s="192"/>
      <c r="F77" s="191"/>
      <c r="G77" s="126"/>
      <c r="H77" s="111" t="s">
        <v>15</v>
      </c>
      <c r="I77" s="98" t="s">
        <v>87</v>
      </c>
      <c r="J77" s="114"/>
      <c r="K77" s="114">
        <v>1</v>
      </c>
      <c r="L77" s="114">
        <v>1</v>
      </c>
      <c r="M77" s="114">
        <v>1</v>
      </c>
      <c r="N77" s="114">
        <v>0</v>
      </c>
      <c r="O77" s="114"/>
      <c r="P77" s="115">
        <f>SUM(J77:O77)</f>
        <v>3</v>
      </c>
      <c r="Q77" s="126"/>
      <c r="R77" s="128"/>
      <c r="S77" s="121"/>
      <c r="T77" s="121"/>
      <c r="U77" s="122"/>
      <c r="V77" s="122"/>
      <c r="Y77" s="123"/>
      <c r="Z77" s="1">
        <f>G76</f>
        <v>90</v>
      </c>
    </row>
    <row r="78" spans="1:26" s="88" customFormat="1" ht="18" customHeight="1">
      <c r="A78" s="124" t="s">
        <v>38</v>
      </c>
      <c r="B78" s="125"/>
      <c r="C78" s="125"/>
      <c r="D78" s="125"/>
      <c r="E78" s="125"/>
      <c r="F78" s="125"/>
      <c r="G78" s="107">
        <f>SUM(G76)</f>
        <v>90</v>
      </c>
      <c r="H78" s="108"/>
      <c r="I78" s="109"/>
      <c r="J78" s="110"/>
      <c r="K78" s="110"/>
      <c r="L78" s="110"/>
      <c r="M78" s="110"/>
      <c r="N78" s="110"/>
      <c r="O78" s="110"/>
      <c r="P78" s="107">
        <f>SUM(P76:P77)</f>
        <v>12</v>
      </c>
      <c r="Q78" s="110"/>
      <c r="R78" s="107">
        <f>SUM(R76:R77)</f>
        <v>1080</v>
      </c>
      <c r="S78" s="86"/>
      <c r="T78" s="86"/>
      <c r="U78" s="87">
        <f>SUM(U76:U77)</f>
        <v>383.84999999999997</v>
      </c>
      <c r="V78" s="87">
        <f>SUM(V76:V77)</f>
        <v>567</v>
      </c>
      <c r="W78" s="87">
        <f>SUM(W76:W77)</f>
        <v>0</v>
      </c>
      <c r="X78" s="87">
        <f>SUM(X76:X77)</f>
        <v>0</v>
      </c>
      <c r="Y78" s="87">
        <f>SUM(Y76:Y77)</f>
        <v>4.7249999999999996</v>
      </c>
    </row>
    <row r="79" spans="1:26" s="91" customFormat="1" ht="30" customHeight="1">
      <c r="A79" s="180" t="s">
        <v>39</v>
      </c>
      <c r="B79" s="181"/>
      <c r="C79" s="181"/>
      <c r="D79" s="181"/>
      <c r="E79" s="181"/>
      <c r="F79" s="181"/>
      <c r="G79" s="90">
        <f>SUM(G78,G75,G72,G61,G58,G55,G52,G49,G46,G43,G40,G37,G34,G31,G28,G25,G22,)</f>
        <v>9283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>
        <f t="shared" ref="H79:Y79" si="18">SUM(R78,R75,R72,R61,R58,R55,R52,R49,R46,R43,R40,R37,R34,R31,R28,R25,R22,)</f>
        <v>108886</v>
      </c>
      <c r="S79" s="90"/>
      <c r="T79" s="90"/>
      <c r="U79" s="90">
        <f t="shared" si="18"/>
        <v>38837.196999999993</v>
      </c>
      <c r="V79" s="90">
        <f t="shared" si="18"/>
        <v>57160.311000000002</v>
      </c>
      <c r="W79" s="90">
        <f t="shared" si="18"/>
        <v>0</v>
      </c>
      <c r="X79" s="90">
        <f t="shared" si="18"/>
        <v>0</v>
      </c>
      <c r="Y79" s="90">
        <f t="shared" si="18"/>
        <v>477.94499999999999</v>
      </c>
    </row>
    <row r="80" spans="1:26" ht="19.5" customHeight="1" thickBot="1">
      <c r="A80" s="59"/>
      <c r="B80" s="59"/>
      <c r="C80" s="59"/>
      <c r="D80" s="59"/>
      <c r="E80" s="59"/>
      <c r="F80" s="59"/>
      <c r="G80" s="40"/>
      <c r="H80" s="32"/>
      <c r="I80" s="60"/>
      <c r="J80" s="32"/>
      <c r="K80" s="32"/>
      <c r="L80" s="32"/>
      <c r="M80" s="32"/>
      <c r="N80" s="32"/>
      <c r="O80" s="32"/>
      <c r="P80" s="32"/>
      <c r="Q80" s="32"/>
      <c r="R80" s="33"/>
      <c r="S80" s="32"/>
      <c r="T80" s="32"/>
      <c r="U80" s="61"/>
      <c r="V80" s="61"/>
    </row>
    <row r="81" spans="1:24" ht="23" thickBot="1">
      <c r="A81" s="59"/>
      <c r="B81" s="59"/>
      <c r="C81" s="59"/>
      <c r="D81" s="59"/>
      <c r="E81" s="59"/>
      <c r="F81" s="59"/>
      <c r="G81" s="40"/>
      <c r="H81" s="133" t="s">
        <v>48</v>
      </c>
      <c r="I81" s="134"/>
      <c r="J81" s="134"/>
      <c r="K81" s="134"/>
      <c r="L81" s="134"/>
      <c r="M81" s="134"/>
      <c r="N81" s="134"/>
      <c r="O81" s="134"/>
      <c r="P81" s="134"/>
      <c r="Q81" s="135"/>
      <c r="R81" s="32"/>
      <c r="S81" s="32"/>
      <c r="T81" s="32"/>
      <c r="U81" s="61"/>
      <c r="V81" s="61"/>
    </row>
    <row r="82" spans="1:24" ht="33.75" customHeight="1">
      <c r="A82" s="59"/>
      <c r="B82" s="59"/>
      <c r="C82" s="59"/>
      <c r="D82" s="59"/>
      <c r="E82" s="59"/>
      <c r="F82" s="59"/>
      <c r="G82" s="40"/>
      <c r="H82" s="139" t="s">
        <v>49</v>
      </c>
      <c r="I82" s="140"/>
      <c r="J82" s="104" t="s">
        <v>64</v>
      </c>
      <c r="K82" s="104" t="s">
        <v>65</v>
      </c>
      <c r="L82" s="104" t="s">
        <v>66</v>
      </c>
      <c r="M82" s="104" t="s">
        <v>67</v>
      </c>
      <c r="N82" s="104" t="s">
        <v>88</v>
      </c>
      <c r="O82" s="79"/>
      <c r="P82" s="141" t="s">
        <v>38</v>
      </c>
      <c r="Q82" s="142"/>
      <c r="R82" s="32"/>
      <c r="S82" s="61"/>
      <c r="T82" s="61"/>
    </row>
    <row r="83" spans="1:24" ht="33" customHeight="1">
      <c r="A83" s="59"/>
      <c r="B83" s="59"/>
      <c r="C83" s="59"/>
      <c r="D83" s="59"/>
      <c r="E83" s="59"/>
      <c r="F83" s="59"/>
      <c r="G83" s="40"/>
      <c r="H83" s="78" t="s">
        <v>14</v>
      </c>
      <c r="I83" s="97" t="s">
        <v>107</v>
      </c>
      <c r="J83" s="81">
        <f>SUMPRODUCT(($I$20:$I$78=$I83)*(J$20:J$78)*$Z$20:$Z$78)</f>
        <v>3838</v>
      </c>
      <c r="K83" s="81">
        <f>SUMPRODUCT(($I$20:$I$78=$I83)*(K$20:K$78)*$Z$20:$Z$78)</f>
        <v>18336</v>
      </c>
      <c r="L83" s="81">
        <f>SUMPRODUCT(($I$20:$I$78=$I83)*(L$20:L$78)*$Z$20:$Z$78)</f>
        <v>26285</v>
      </c>
      <c r="M83" s="81">
        <f>SUMPRODUCT(($I$20:$I$78=$I83)*(M$20:M$78)*$Z$20:$Z$78)</f>
        <v>26213</v>
      </c>
      <c r="N83" s="81">
        <f>SUMPRODUCT(($I$20:$I$78=$I83)*(N$20:N$78)*$Z$20:$Z$78)</f>
        <v>5678</v>
      </c>
      <c r="O83" s="81"/>
      <c r="P83" s="131">
        <f>SUM(J83:O83)</f>
        <v>80350</v>
      </c>
      <c r="Q83" s="132"/>
      <c r="R83" s="32"/>
      <c r="S83" s="61"/>
      <c r="T83" s="61"/>
    </row>
    <row r="84" spans="1:24" ht="33" customHeight="1">
      <c r="A84" s="59"/>
      <c r="B84" s="59"/>
      <c r="C84" s="59"/>
      <c r="D84" s="59"/>
      <c r="E84" s="59"/>
      <c r="F84" s="59"/>
      <c r="G84" s="96"/>
      <c r="H84" s="78" t="s">
        <v>15</v>
      </c>
      <c r="I84" s="98" t="s">
        <v>87</v>
      </c>
      <c r="J84" s="81">
        <f>SUMPRODUCT(($I$20:$I$78=$I84)*(J$20:J$78)*$Z$20:$Z$78)</f>
        <v>192</v>
      </c>
      <c r="K84" s="81">
        <f>SUMPRODUCT(($I$20:$I$78=$I84)*(K$20:K$78)*$Z$20:$Z$78)</f>
        <v>9204</v>
      </c>
      <c r="L84" s="81">
        <f>SUMPRODUCT(($I$20:$I$78=$I84)*(L$20:L$78)*$Z$20:$Z$78)</f>
        <v>9384</v>
      </c>
      <c r="M84" s="81">
        <f>SUMPRODUCT(($I$20:$I$78=$I84)*(M$20:M$78)*$Z$20:$Z$78)</f>
        <v>9384</v>
      </c>
      <c r="N84" s="81">
        <f>SUMPRODUCT(($I$20:$I$78=$I84)*(N$20:N$78)*$Z$20:$Z$78)</f>
        <v>372</v>
      </c>
      <c r="O84" s="81"/>
      <c r="P84" s="131">
        <f>SUM(J84:O84)</f>
        <v>28536</v>
      </c>
      <c r="Q84" s="132"/>
      <c r="R84" s="32"/>
      <c r="S84" s="61"/>
      <c r="T84" s="61"/>
    </row>
    <row r="85" spans="1:24" ht="33" customHeight="1" thickBot="1">
      <c r="A85" s="59"/>
      <c r="B85" s="59"/>
      <c r="C85" s="59"/>
      <c r="D85" s="59"/>
      <c r="E85" s="59"/>
      <c r="F85" s="40"/>
      <c r="G85" s="32"/>
      <c r="H85" s="143" t="s">
        <v>39</v>
      </c>
      <c r="I85" s="144"/>
      <c r="J85" s="80">
        <f>SUM(J83:J84)</f>
        <v>4030</v>
      </c>
      <c r="K85" s="80">
        <f>SUM(K83:K84)</f>
        <v>27540</v>
      </c>
      <c r="L85" s="80">
        <f>SUM(L83:L84)</f>
        <v>35669</v>
      </c>
      <c r="M85" s="80">
        <f>SUM(M83:M84)</f>
        <v>35597</v>
      </c>
      <c r="N85" s="80">
        <f>SUM(N83:N84)</f>
        <v>6050</v>
      </c>
      <c r="O85" s="80"/>
      <c r="P85" s="145">
        <f>SUM(P83:P84)</f>
        <v>108886</v>
      </c>
      <c r="Q85" s="146"/>
      <c r="R85" s="61"/>
      <c r="S85" s="61"/>
    </row>
    <row r="86" spans="1:24" ht="35.25" customHeight="1" thickBot="1">
      <c r="A86" s="59"/>
      <c r="B86" s="59"/>
      <c r="C86" s="59"/>
      <c r="D86" s="59"/>
      <c r="E86" s="59"/>
      <c r="F86" s="40"/>
      <c r="G86" s="32"/>
      <c r="H86" s="60"/>
      <c r="I86" s="179"/>
      <c r="J86" s="179"/>
      <c r="K86" s="60"/>
      <c r="L86" s="60"/>
      <c r="M86" s="60"/>
      <c r="N86" s="100"/>
      <c r="O86" s="60"/>
      <c r="P86" s="76"/>
      <c r="Q86" s="76"/>
      <c r="R86" s="61"/>
      <c r="S86" s="61"/>
    </row>
    <row r="87" spans="1:24" ht="22.5">
      <c r="A87" s="59"/>
      <c r="B87" s="59"/>
      <c r="C87" s="59"/>
      <c r="D87" s="59"/>
      <c r="E87" s="59"/>
      <c r="F87" s="40"/>
      <c r="G87" s="32"/>
      <c r="H87" s="60"/>
      <c r="I87" s="60"/>
      <c r="J87" s="185" t="s">
        <v>40</v>
      </c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7"/>
      <c r="W87" s="29"/>
      <c r="X87" s="29"/>
    </row>
    <row r="88" spans="1:24" ht="35.25" customHeight="1">
      <c r="A88" s="59"/>
      <c r="B88" s="59"/>
      <c r="C88" s="59"/>
      <c r="D88" s="59"/>
      <c r="E88" s="59"/>
      <c r="F88" s="40"/>
      <c r="G88" s="32"/>
      <c r="H88" s="60"/>
      <c r="I88" s="60"/>
      <c r="J88" s="82" t="s">
        <v>16</v>
      </c>
      <c r="K88" s="184" t="s">
        <v>41</v>
      </c>
      <c r="L88" s="184"/>
      <c r="M88" s="116" t="s">
        <v>42</v>
      </c>
      <c r="N88" s="117"/>
      <c r="O88" s="136" t="s">
        <v>43</v>
      </c>
      <c r="P88" s="136"/>
      <c r="Q88" s="136" t="s">
        <v>44</v>
      </c>
      <c r="R88" s="136"/>
      <c r="S88" s="136" t="s">
        <v>45</v>
      </c>
      <c r="T88" s="136"/>
      <c r="U88" s="136" t="s">
        <v>46</v>
      </c>
      <c r="V88" s="137"/>
      <c r="W88" s="129" t="s">
        <v>47</v>
      </c>
      <c r="X88" s="130"/>
    </row>
    <row r="89" spans="1:24" ht="20">
      <c r="A89" s="59"/>
      <c r="B89" s="59"/>
      <c r="C89" s="59"/>
      <c r="D89" s="59"/>
      <c r="E89" s="59"/>
      <c r="F89" s="40"/>
      <c r="G89" s="32"/>
      <c r="H89" s="60"/>
      <c r="I89" s="60"/>
      <c r="J89" s="92" t="s">
        <v>109</v>
      </c>
      <c r="K89" s="116" t="s">
        <v>92</v>
      </c>
      <c r="L89" s="117"/>
      <c r="M89" s="116" t="s">
        <v>35</v>
      </c>
      <c r="N89" s="117"/>
      <c r="O89" s="116">
        <v>39288</v>
      </c>
      <c r="P89" s="117"/>
      <c r="Q89" s="118"/>
      <c r="R89" s="118"/>
      <c r="S89" s="118"/>
      <c r="T89" s="118"/>
      <c r="U89" s="118"/>
      <c r="V89" s="119"/>
      <c r="W89" s="120">
        <v>0</v>
      </c>
      <c r="X89" s="117"/>
    </row>
    <row r="90" spans="1:24" ht="20">
      <c r="A90" s="59"/>
      <c r="B90" s="59"/>
      <c r="C90" s="59"/>
      <c r="D90" s="59"/>
      <c r="E90" s="40"/>
      <c r="F90" s="32"/>
      <c r="G90" s="60"/>
      <c r="H90" s="32"/>
      <c r="I90" s="32"/>
      <c r="J90" s="92" t="s">
        <v>109</v>
      </c>
      <c r="K90" s="116" t="s">
        <v>93</v>
      </c>
      <c r="L90" s="117"/>
      <c r="M90" s="116" t="s">
        <v>36</v>
      </c>
      <c r="N90" s="117"/>
      <c r="O90" s="116">
        <v>4668</v>
      </c>
      <c r="P90" s="117"/>
      <c r="Q90" s="118"/>
      <c r="R90" s="118"/>
      <c r="S90" s="118"/>
      <c r="T90" s="118"/>
      <c r="U90" s="118"/>
      <c r="V90" s="119"/>
      <c r="W90" s="120">
        <v>0</v>
      </c>
      <c r="X90" s="117"/>
    </row>
    <row r="91" spans="1:24" ht="20">
      <c r="A91" s="59"/>
      <c r="B91" s="59"/>
      <c r="C91" s="59"/>
      <c r="D91" s="59"/>
      <c r="E91" s="64"/>
      <c r="F91" s="32"/>
      <c r="G91" s="60"/>
      <c r="H91" s="32"/>
      <c r="I91" s="32"/>
      <c r="J91" s="92" t="s">
        <v>109</v>
      </c>
      <c r="K91" s="116" t="s">
        <v>76</v>
      </c>
      <c r="L91" s="117"/>
      <c r="M91" s="116" t="s">
        <v>36</v>
      </c>
      <c r="N91" s="117"/>
      <c r="O91" s="116">
        <v>3156</v>
      </c>
      <c r="P91" s="117"/>
      <c r="Q91" s="118"/>
      <c r="R91" s="118"/>
      <c r="S91" s="118"/>
      <c r="T91" s="118"/>
      <c r="U91" s="118"/>
      <c r="V91" s="119"/>
      <c r="W91" s="77"/>
      <c r="X91" s="63"/>
    </row>
    <row r="92" spans="1:24" ht="20">
      <c r="A92" s="59"/>
      <c r="B92" s="59"/>
      <c r="C92" s="59"/>
      <c r="D92" s="59"/>
      <c r="E92" s="75"/>
      <c r="F92" s="32"/>
      <c r="G92" s="60"/>
      <c r="H92" s="32"/>
      <c r="I92" s="32"/>
      <c r="J92" s="92" t="s">
        <v>109</v>
      </c>
      <c r="K92" s="116" t="s">
        <v>77</v>
      </c>
      <c r="L92" s="117"/>
      <c r="M92" s="116" t="s">
        <v>105</v>
      </c>
      <c r="N92" s="117"/>
      <c r="O92" s="116">
        <v>48900</v>
      </c>
      <c r="P92" s="117"/>
      <c r="Q92" s="118"/>
      <c r="R92" s="118"/>
      <c r="S92" s="118"/>
      <c r="T92" s="118"/>
      <c r="U92" s="118"/>
      <c r="V92" s="119"/>
      <c r="W92" s="120">
        <v>0</v>
      </c>
      <c r="X92" s="117"/>
    </row>
    <row r="93" spans="1:24" ht="20">
      <c r="A93" s="59"/>
      <c r="B93" s="59"/>
      <c r="C93" s="59"/>
      <c r="D93" s="59"/>
      <c r="E93" s="75"/>
      <c r="F93" s="32"/>
      <c r="G93" s="60"/>
      <c r="H93" s="32"/>
      <c r="I93" s="32"/>
      <c r="J93" s="92" t="s">
        <v>109</v>
      </c>
      <c r="K93" s="116" t="s">
        <v>94</v>
      </c>
      <c r="L93" s="117"/>
      <c r="M93" s="116" t="s">
        <v>86</v>
      </c>
      <c r="N93" s="117"/>
      <c r="O93" s="116">
        <v>19656</v>
      </c>
      <c r="P93" s="117"/>
      <c r="Q93" s="118"/>
      <c r="R93" s="118"/>
      <c r="S93" s="118"/>
      <c r="T93" s="118"/>
      <c r="U93" s="118"/>
      <c r="V93" s="119"/>
      <c r="W93" s="120">
        <v>0</v>
      </c>
      <c r="X93" s="117"/>
    </row>
    <row r="94" spans="1:24" ht="20">
      <c r="A94" s="59"/>
      <c r="B94" s="59"/>
      <c r="C94" s="59"/>
      <c r="D94" s="59"/>
      <c r="E94" s="75"/>
      <c r="F94" s="32"/>
      <c r="G94" s="60"/>
      <c r="H94" s="32"/>
      <c r="I94" s="32"/>
      <c r="J94" s="92" t="s">
        <v>109</v>
      </c>
      <c r="K94" s="116" t="s">
        <v>95</v>
      </c>
      <c r="L94" s="117"/>
      <c r="M94" s="116" t="s">
        <v>106</v>
      </c>
      <c r="N94" s="117"/>
      <c r="O94" s="116">
        <v>29556</v>
      </c>
      <c r="P94" s="117"/>
      <c r="Q94" s="118"/>
      <c r="R94" s="118"/>
      <c r="S94" s="118"/>
      <c r="T94" s="118"/>
      <c r="U94" s="118"/>
      <c r="V94" s="119"/>
      <c r="W94" s="120">
        <v>0</v>
      </c>
      <c r="X94" s="117"/>
    </row>
    <row r="95" spans="1:24" ht="20">
      <c r="A95" s="59"/>
      <c r="B95" s="59"/>
      <c r="C95" s="59"/>
      <c r="D95" s="59"/>
      <c r="E95" s="75"/>
      <c r="F95" s="32"/>
      <c r="G95" s="60"/>
      <c r="H95" s="32"/>
      <c r="I95" s="32"/>
      <c r="J95" s="92" t="s">
        <v>109</v>
      </c>
      <c r="K95" s="116" t="s">
        <v>80</v>
      </c>
      <c r="L95" s="117"/>
      <c r="M95" s="116" t="s">
        <v>86</v>
      </c>
      <c r="N95" s="117"/>
      <c r="O95" s="116">
        <v>9600</v>
      </c>
      <c r="P95" s="117"/>
      <c r="Q95" s="118"/>
      <c r="R95" s="118"/>
      <c r="S95" s="118"/>
      <c r="T95" s="118"/>
      <c r="U95" s="118"/>
      <c r="V95" s="119"/>
      <c r="W95" s="120">
        <v>0</v>
      </c>
      <c r="X95" s="117"/>
    </row>
    <row r="96" spans="1:24" ht="20">
      <c r="A96" s="59"/>
      <c r="B96" s="59"/>
      <c r="C96" s="59"/>
      <c r="D96" s="59"/>
      <c r="E96" s="96"/>
      <c r="F96" s="32"/>
      <c r="G96" s="95"/>
      <c r="H96" s="32"/>
      <c r="I96" s="32"/>
      <c r="J96" s="92" t="s">
        <v>109</v>
      </c>
      <c r="K96" s="116" t="s">
        <v>96</v>
      </c>
      <c r="L96" s="117"/>
      <c r="M96" s="116" t="s">
        <v>35</v>
      </c>
      <c r="N96" s="117"/>
      <c r="O96" s="116">
        <v>20004</v>
      </c>
      <c r="P96" s="117"/>
      <c r="Q96" s="118"/>
      <c r="R96" s="118"/>
      <c r="S96" s="118"/>
      <c r="T96" s="118"/>
      <c r="U96" s="118"/>
      <c r="V96" s="119"/>
      <c r="W96" s="120">
        <v>0</v>
      </c>
      <c r="X96" s="117"/>
    </row>
    <row r="97" spans="1:24" ht="20">
      <c r="A97" s="59"/>
      <c r="B97" s="59"/>
      <c r="C97" s="59"/>
      <c r="D97" s="59"/>
      <c r="E97" s="96"/>
      <c r="F97" s="32"/>
      <c r="G97" s="95"/>
      <c r="H97" s="32"/>
      <c r="I97" s="32"/>
      <c r="J97" s="92" t="s">
        <v>109</v>
      </c>
      <c r="K97" s="116" t="s">
        <v>97</v>
      </c>
      <c r="L97" s="117"/>
      <c r="M97" s="116" t="s">
        <v>35</v>
      </c>
      <c r="N97" s="117"/>
      <c r="O97" s="116">
        <v>4968</v>
      </c>
      <c r="P97" s="117"/>
      <c r="Q97" s="118"/>
      <c r="R97" s="118"/>
      <c r="S97" s="118"/>
      <c r="T97" s="118"/>
      <c r="U97" s="118"/>
      <c r="V97" s="119"/>
      <c r="W97" s="120">
        <v>0</v>
      </c>
      <c r="X97" s="117"/>
    </row>
    <row r="98" spans="1:24" ht="20">
      <c r="A98" s="59"/>
      <c r="B98" s="59"/>
      <c r="C98" s="59"/>
      <c r="D98" s="59"/>
      <c r="E98" s="96"/>
      <c r="F98" s="32"/>
      <c r="G98" s="100"/>
      <c r="H98" s="32"/>
      <c r="I98" s="32"/>
      <c r="J98" s="92" t="s">
        <v>109</v>
      </c>
      <c r="K98" s="116" t="s">
        <v>98</v>
      </c>
      <c r="L98" s="117"/>
      <c r="M98" s="116" t="s">
        <v>35</v>
      </c>
      <c r="N98" s="117"/>
      <c r="O98" s="116">
        <v>792</v>
      </c>
      <c r="P98" s="117"/>
      <c r="Q98" s="118"/>
      <c r="R98" s="118"/>
      <c r="S98" s="118"/>
      <c r="T98" s="118"/>
      <c r="U98" s="118"/>
      <c r="V98" s="119"/>
      <c r="W98" s="120">
        <v>0</v>
      </c>
      <c r="X98" s="117"/>
    </row>
    <row r="99" spans="1:24" ht="20">
      <c r="A99" s="59"/>
      <c r="B99" s="59"/>
      <c r="C99" s="59"/>
      <c r="D99" s="59"/>
      <c r="E99" s="96"/>
      <c r="F99" s="32"/>
      <c r="G99" s="101"/>
      <c r="H99" s="32"/>
      <c r="I99" s="32"/>
      <c r="J99" s="92" t="s">
        <v>109</v>
      </c>
      <c r="K99" s="116" t="s">
        <v>81</v>
      </c>
      <c r="L99" s="117"/>
      <c r="M99" s="116" t="s">
        <v>35</v>
      </c>
      <c r="N99" s="117"/>
      <c r="O99" s="116">
        <v>5800</v>
      </c>
      <c r="P99" s="117"/>
      <c r="Q99" s="118"/>
      <c r="R99" s="118"/>
      <c r="S99" s="118"/>
      <c r="T99" s="118"/>
      <c r="U99" s="118"/>
      <c r="V99" s="119"/>
      <c r="W99" s="120">
        <v>0</v>
      </c>
      <c r="X99" s="117"/>
    </row>
    <row r="100" spans="1:24" ht="20">
      <c r="A100" s="59"/>
      <c r="B100" s="59"/>
      <c r="C100" s="59"/>
      <c r="D100" s="59"/>
      <c r="E100" s="96"/>
      <c r="F100" s="32"/>
      <c r="G100" s="103"/>
      <c r="H100" s="32"/>
      <c r="I100" s="32"/>
      <c r="J100" s="92" t="s">
        <v>109</v>
      </c>
      <c r="K100" s="116" t="s">
        <v>99</v>
      </c>
      <c r="L100" s="117"/>
      <c r="M100" s="116" t="s">
        <v>35</v>
      </c>
      <c r="N100" s="117"/>
      <c r="O100" s="116">
        <v>6750</v>
      </c>
      <c r="P100" s="117"/>
      <c r="Q100" s="118"/>
      <c r="R100" s="118"/>
      <c r="S100" s="118"/>
      <c r="T100" s="118"/>
      <c r="U100" s="118"/>
      <c r="V100" s="119"/>
      <c r="W100" s="120">
        <v>0</v>
      </c>
      <c r="X100" s="117"/>
    </row>
    <row r="101" spans="1:24" ht="20">
      <c r="A101" s="59"/>
      <c r="B101" s="59"/>
      <c r="C101" s="59"/>
      <c r="D101" s="59"/>
      <c r="E101" s="96"/>
      <c r="F101" s="32"/>
      <c r="G101" s="103"/>
      <c r="H101" s="32"/>
      <c r="I101" s="32"/>
      <c r="J101" s="92" t="s">
        <v>110</v>
      </c>
      <c r="K101" s="116" t="s">
        <v>100</v>
      </c>
      <c r="L101" s="117"/>
      <c r="M101" s="116" t="s">
        <v>35</v>
      </c>
      <c r="N101" s="117"/>
      <c r="O101" s="116">
        <v>4896</v>
      </c>
      <c r="P101" s="117"/>
      <c r="Q101" s="118"/>
      <c r="R101" s="118"/>
      <c r="S101" s="118"/>
      <c r="T101" s="118"/>
      <c r="U101" s="118"/>
      <c r="V101" s="119"/>
      <c r="W101" s="120">
        <v>0</v>
      </c>
      <c r="X101" s="117"/>
    </row>
    <row r="102" spans="1:24" ht="20">
      <c r="A102" s="59"/>
      <c r="B102" s="59"/>
      <c r="C102" s="59"/>
      <c r="D102" s="59"/>
      <c r="E102" s="96"/>
      <c r="F102" s="32"/>
      <c r="G102" s="103"/>
      <c r="H102" s="32"/>
      <c r="I102" s="32"/>
      <c r="J102" s="92" t="s">
        <v>110</v>
      </c>
      <c r="K102" s="116" t="s">
        <v>101</v>
      </c>
      <c r="L102" s="117"/>
      <c r="M102" s="116" t="s">
        <v>35</v>
      </c>
      <c r="N102" s="117"/>
      <c r="O102" s="116">
        <v>5088</v>
      </c>
      <c r="P102" s="117"/>
      <c r="Q102" s="118"/>
      <c r="R102" s="118"/>
      <c r="S102" s="118"/>
      <c r="T102" s="118"/>
      <c r="U102" s="118"/>
      <c r="V102" s="119"/>
      <c r="W102" s="120">
        <v>0</v>
      </c>
      <c r="X102" s="117"/>
    </row>
    <row r="103" spans="1:24" ht="20">
      <c r="A103" s="59"/>
      <c r="B103" s="59"/>
      <c r="C103" s="59"/>
      <c r="D103" s="59"/>
      <c r="E103" s="96"/>
      <c r="F103" s="32"/>
      <c r="G103" s="103"/>
      <c r="H103" s="32"/>
      <c r="I103" s="32"/>
      <c r="J103" s="92" t="s">
        <v>110</v>
      </c>
      <c r="K103" s="116" t="s">
        <v>102</v>
      </c>
      <c r="L103" s="117"/>
      <c r="M103" s="116" t="s">
        <v>35</v>
      </c>
      <c r="N103" s="117"/>
      <c r="O103" s="116">
        <v>1890</v>
      </c>
      <c r="P103" s="117"/>
      <c r="Q103" s="118"/>
      <c r="R103" s="118"/>
      <c r="S103" s="118"/>
      <c r="T103" s="118"/>
      <c r="U103" s="118"/>
      <c r="V103" s="119"/>
      <c r="W103" s="120">
        <v>0</v>
      </c>
      <c r="X103" s="117"/>
    </row>
    <row r="104" spans="1:24" ht="20">
      <c r="A104" s="59"/>
      <c r="B104" s="59"/>
      <c r="C104" s="59"/>
      <c r="D104" s="59"/>
      <c r="E104" s="96"/>
      <c r="F104" s="32"/>
      <c r="G104" s="103"/>
      <c r="H104" s="32"/>
      <c r="I104" s="32"/>
      <c r="J104" s="92" t="s">
        <v>110</v>
      </c>
      <c r="K104" s="116" t="s">
        <v>103</v>
      </c>
      <c r="L104" s="117"/>
      <c r="M104" s="116" t="s">
        <v>36</v>
      </c>
      <c r="N104" s="117"/>
      <c r="O104" s="116">
        <v>24780</v>
      </c>
      <c r="P104" s="117"/>
      <c r="Q104" s="118"/>
      <c r="R104" s="118"/>
      <c r="S104" s="118"/>
      <c r="T104" s="118"/>
      <c r="U104" s="118"/>
      <c r="V104" s="119"/>
      <c r="W104" s="120">
        <v>0</v>
      </c>
      <c r="X104" s="117"/>
    </row>
    <row r="105" spans="1:24" ht="20">
      <c r="A105" s="59"/>
      <c r="B105" s="59"/>
      <c r="C105" s="59"/>
      <c r="D105" s="59"/>
      <c r="E105" s="96"/>
      <c r="F105" s="32"/>
      <c r="G105" s="103"/>
      <c r="H105" s="32"/>
      <c r="I105" s="32"/>
      <c r="J105" s="92" t="s">
        <v>110</v>
      </c>
      <c r="K105" s="116" t="s">
        <v>70</v>
      </c>
      <c r="L105" s="117"/>
      <c r="M105" s="116" t="s">
        <v>35</v>
      </c>
      <c r="N105" s="117"/>
      <c r="O105" s="116">
        <v>1464</v>
      </c>
      <c r="P105" s="117"/>
      <c r="Q105" s="118"/>
      <c r="R105" s="118"/>
      <c r="S105" s="118"/>
      <c r="T105" s="118"/>
      <c r="U105" s="118"/>
      <c r="V105" s="119"/>
      <c r="W105" s="120">
        <v>0</v>
      </c>
      <c r="X105" s="117"/>
    </row>
    <row r="106" spans="1:24" ht="20">
      <c r="A106" s="59"/>
      <c r="B106" s="59"/>
      <c r="C106" s="59"/>
      <c r="D106" s="59"/>
      <c r="E106" s="96"/>
      <c r="F106" s="32"/>
      <c r="G106" s="103"/>
      <c r="H106" s="32"/>
      <c r="I106" s="32"/>
      <c r="J106" s="92" t="s">
        <v>110</v>
      </c>
      <c r="K106" s="116" t="s">
        <v>78</v>
      </c>
      <c r="L106" s="117"/>
      <c r="M106" s="116" t="s">
        <v>35</v>
      </c>
      <c r="N106" s="117"/>
      <c r="O106" s="116">
        <v>2064</v>
      </c>
      <c r="P106" s="117"/>
      <c r="Q106" s="118"/>
      <c r="R106" s="118"/>
      <c r="S106" s="118"/>
      <c r="T106" s="118"/>
      <c r="U106" s="118"/>
      <c r="V106" s="119"/>
      <c r="W106" s="120">
        <v>0</v>
      </c>
      <c r="X106" s="117"/>
    </row>
    <row r="107" spans="1:24" ht="20">
      <c r="A107" s="59"/>
      <c r="B107" s="59"/>
      <c r="C107" s="59"/>
      <c r="D107" s="59"/>
      <c r="E107" s="96"/>
      <c r="F107" s="32"/>
      <c r="G107" s="103"/>
      <c r="H107" s="32"/>
      <c r="I107" s="32"/>
      <c r="J107" s="92" t="s">
        <v>111</v>
      </c>
      <c r="K107" s="116" t="s">
        <v>63</v>
      </c>
      <c r="L107" s="117"/>
      <c r="M107" s="116" t="s">
        <v>36</v>
      </c>
      <c r="N107" s="117"/>
      <c r="O107" s="116">
        <v>5400</v>
      </c>
      <c r="P107" s="117"/>
      <c r="Q107" s="118"/>
      <c r="R107" s="118"/>
      <c r="S107" s="118"/>
      <c r="T107" s="118"/>
      <c r="U107" s="118"/>
      <c r="V107" s="119"/>
      <c r="W107" s="120">
        <v>0</v>
      </c>
      <c r="X107" s="117"/>
    </row>
    <row r="108" spans="1:24" ht="20">
      <c r="A108" s="59"/>
      <c r="B108" s="59"/>
      <c r="C108" s="59"/>
      <c r="D108" s="59"/>
      <c r="E108" s="96"/>
      <c r="F108" s="32"/>
      <c r="G108" s="103"/>
      <c r="H108" s="32"/>
      <c r="I108" s="32"/>
      <c r="J108" s="92" t="s">
        <v>111</v>
      </c>
      <c r="K108" s="116" t="s">
        <v>62</v>
      </c>
      <c r="L108" s="117"/>
      <c r="M108" s="116" t="s">
        <v>36</v>
      </c>
      <c r="N108" s="117"/>
      <c r="O108" s="116">
        <v>1680</v>
      </c>
      <c r="P108" s="117"/>
      <c r="Q108" s="118"/>
      <c r="R108" s="118"/>
      <c r="S108" s="118"/>
      <c r="T108" s="118"/>
      <c r="U108" s="118"/>
      <c r="V108" s="119"/>
      <c r="W108" s="120">
        <v>0</v>
      </c>
      <c r="X108" s="117"/>
    </row>
    <row r="109" spans="1:24" ht="20">
      <c r="A109" s="59"/>
      <c r="B109" s="59"/>
      <c r="C109" s="59"/>
      <c r="D109" s="59"/>
      <c r="E109" s="96"/>
      <c r="F109" s="32"/>
      <c r="G109" s="103"/>
      <c r="H109" s="32"/>
      <c r="I109" s="32"/>
      <c r="J109" s="92" t="s">
        <v>111</v>
      </c>
      <c r="K109" s="116" t="s">
        <v>54</v>
      </c>
      <c r="L109" s="117"/>
      <c r="M109" s="116" t="s">
        <v>36</v>
      </c>
      <c r="N109" s="117"/>
      <c r="O109" s="116">
        <v>9108</v>
      </c>
      <c r="P109" s="117"/>
      <c r="Q109" s="118"/>
      <c r="R109" s="118"/>
      <c r="S109" s="118"/>
      <c r="T109" s="118"/>
      <c r="U109" s="118"/>
      <c r="V109" s="119"/>
      <c r="W109" s="120">
        <v>0</v>
      </c>
      <c r="X109" s="117"/>
    </row>
    <row r="110" spans="1:24" ht="20">
      <c r="A110" s="59"/>
      <c r="B110" s="59"/>
      <c r="C110" s="59"/>
      <c r="D110" s="59"/>
      <c r="E110" s="96"/>
      <c r="F110" s="32"/>
      <c r="G110" s="103"/>
      <c r="H110" s="32"/>
      <c r="I110" s="32"/>
      <c r="J110" s="92" t="s">
        <v>111</v>
      </c>
      <c r="K110" s="116" t="s">
        <v>79</v>
      </c>
      <c r="L110" s="117"/>
      <c r="M110" s="116" t="s">
        <v>36</v>
      </c>
      <c r="N110" s="117"/>
      <c r="O110" s="116">
        <v>3708</v>
      </c>
      <c r="P110" s="117"/>
      <c r="Q110" s="118"/>
      <c r="R110" s="118"/>
      <c r="S110" s="118"/>
      <c r="T110" s="118"/>
      <c r="U110" s="118"/>
      <c r="V110" s="119"/>
      <c r="W110" s="120">
        <v>0</v>
      </c>
      <c r="X110" s="117"/>
    </row>
    <row r="111" spans="1:24" ht="20">
      <c r="A111" s="59"/>
      <c r="B111" s="59"/>
      <c r="C111" s="59"/>
      <c r="D111" s="59"/>
      <c r="E111" s="96"/>
      <c r="F111" s="32"/>
      <c r="G111" s="103"/>
      <c r="H111" s="32"/>
      <c r="I111" s="32"/>
      <c r="J111" s="92" t="s">
        <v>111</v>
      </c>
      <c r="K111" s="116" t="s">
        <v>82</v>
      </c>
      <c r="L111" s="117"/>
      <c r="M111" s="116" t="s">
        <v>36</v>
      </c>
      <c r="N111" s="117"/>
      <c r="O111" s="116">
        <v>3480</v>
      </c>
      <c r="P111" s="117"/>
      <c r="Q111" s="118"/>
      <c r="R111" s="118"/>
      <c r="S111" s="118"/>
      <c r="T111" s="118"/>
      <c r="U111" s="118"/>
      <c r="V111" s="119"/>
      <c r="W111" s="120">
        <v>0</v>
      </c>
      <c r="X111" s="117"/>
    </row>
    <row r="112" spans="1:24" ht="20">
      <c r="A112" s="59"/>
      <c r="B112" s="59"/>
      <c r="C112" s="59"/>
      <c r="D112" s="59"/>
      <c r="E112" s="96"/>
      <c r="F112" s="32"/>
      <c r="G112" s="103"/>
      <c r="H112" s="32"/>
      <c r="I112" s="32"/>
      <c r="J112" s="92" t="s">
        <v>111</v>
      </c>
      <c r="K112" s="116" t="s">
        <v>83</v>
      </c>
      <c r="L112" s="117"/>
      <c r="M112" s="116" t="s">
        <v>36</v>
      </c>
      <c r="N112" s="117"/>
      <c r="O112" s="116">
        <v>6036</v>
      </c>
      <c r="P112" s="117"/>
      <c r="Q112" s="118"/>
      <c r="R112" s="118"/>
      <c r="S112" s="118"/>
      <c r="T112" s="118"/>
      <c r="U112" s="118"/>
      <c r="V112" s="119"/>
      <c r="W112" s="120">
        <v>0</v>
      </c>
      <c r="X112" s="117"/>
    </row>
    <row r="113" spans="1:24" ht="20">
      <c r="A113" s="59"/>
      <c r="B113" s="59"/>
      <c r="C113" s="59"/>
      <c r="D113" s="59"/>
      <c r="E113" s="96"/>
      <c r="F113" s="32"/>
      <c r="G113" s="103"/>
      <c r="H113" s="32"/>
      <c r="I113" s="32"/>
      <c r="J113" s="92" t="s">
        <v>111</v>
      </c>
      <c r="K113" s="116" t="s">
        <v>84</v>
      </c>
      <c r="L113" s="117"/>
      <c r="M113" s="116" t="s">
        <v>36</v>
      </c>
      <c r="N113" s="117"/>
      <c r="O113" s="116">
        <v>9696</v>
      </c>
      <c r="P113" s="117"/>
      <c r="Q113" s="118"/>
      <c r="R113" s="118"/>
      <c r="S113" s="118"/>
      <c r="T113" s="118"/>
      <c r="U113" s="118"/>
      <c r="V113" s="119"/>
      <c r="W113" s="120">
        <v>0</v>
      </c>
      <c r="X113" s="117"/>
    </row>
    <row r="114" spans="1:24" ht="20">
      <c r="A114" s="59"/>
      <c r="B114" s="59"/>
      <c r="C114" s="59"/>
      <c r="D114" s="59"/>
      <c r="E114" s="96"/>
      <c r="F114" s="32"/>
      <c r="G114" s="103"/>
      <c r="H114" s="32"/>
      <c r="I114" s="32"/>
      <c r="J114" s="92" t="s">
        <v>111</v>
      </c>
      <c r="K114" s="116" t="s">
        <v>71</v>
      </c>
      <c r="L114" s="117"/>
      <c r="M114" s="116" t="s">
        <v>36</v>
      </c>
      <c r="N114" s="117"/>
      <c r="O114" s="116">
        <v>3504</v>
      </c>
      <c r="P114" s="117"/>
      <c r="Q114" s="118"/>
      <c r="R114" s="118"/>
      <c r="S114" s="118"/>
      <c r="T114" s="118"/>
      <c r="U114" s="118"/>
      <c r="V114" s="119"/>
      <c r="W114" s="120">
        <v>0</v>
      </c>
      <c r="X114" s="117"/>
    </row>
    <row r="115" spans="1:24" ht="20">
      <c r="A115" s="59"/>
      <c r="B115" s="59"/>
      <c r="C115" s="59"/>
      <c r="D115" s="59"/>
      <c r="E115" s="96"/>
      <c r="F115" s="32"/>
      <c r="G115" s="103"/>
      <c r="H115" s="32"/>
      <c r="I115" s="32"/>
      <c r="J115" s="92" t="s">
        <v>111</v>
      </c>
      <c r="K115" s="116" t="s">
        <v>72</v>
      </c>
      <c r="L115" s="117"/>
      <c r="M115" s="116" t="s">
        <v>36</v>
      </c>
      <c r="N115" s="117"/>
      <c r="O115" s="116">
        <v>7464</v>
      </c>
      <c r="P115" s="117"/>
      <c r="Q115" s="118"/>
      <c r="R115" s="118"/>
      <c r="S115" s="118"/>
      <c r="T115" s="118"/>
      <c r="U115" s="118"/>
      <c r="V115" s="119"/>
      <c r="W115" s="120">
        <v>0</v>
      </c>
      <c r="X115" s="117"/>
    </row>
    <row r="116" spans="1:24" ht="20">
      <c r="A116" s="59"/>
      <c r="B116" s="59"/>
      <c r="C116" s="59"/>
      <c r="D116" s="59"/>
      <c r="E116" s="96"/>
      <c r="F116" s="32"/>
      <c r="G116" s="103"/>
      <c r="H116" s="32"/>
      <c r="I116" s="32"/>
      <c r="J116" s="92" t="s">
        <v>111</v>
      </c>
      <c r="K116" s="116" t="s">
        <v>104</v>
      </c>
      <c r="L116" s="117"/>
      <c r="M116" s="116" t="s">
        <v>36</v>
      </c>
      <c r="N116" s="117"/>
      <c r="O116" s="116">
        <v>924</v>
      </c>
      <c r="P116" s="117"/>
      <c r="Q116" s="118"/>
      <c r="R116" s="118"/>
      <c r="S116" s="118"/>
      <c r="T116" s="118"/>
      <c r="U116" s="118"/>
      <c r="V116" s="119"/>
      <c r="W116" s="120">
        <v>0</v>
      </c>
      <c r="X116" s="117"/>
    </row>
    <row r="117" spans="1:24" ht="20">
      <c r="A117" s="59"/>
      <c r="B117" s="59"/>
      <c r="C117" s="59"/>
      <c r="D117" s="59"/>
      <c r="E117" s="96"/>
      <c r="F117" s="32"/>
      <c r="G117" s="103"/>
      <c r="H117" s="32"/>
      <c r="I117" s="32"/>
      <c r="J117" s="92" t="s">
        <v>112</v>
      </c>
      <c r="K117" s="116" t="s">
        <v>33</v>
      </c>
      <c r="L117" s="117"/>
      <c r="M117" s="116" t="s">
        <v>35</v>
      </c>
      <c r="N117" s="117"/>
      <c r="O117" s="116">
        <v>6132</v>
      </c>
      <c r="P117" s="117"/>
      <c r="Q117" s="118"/>
      <c r="R117" s="118"/>
      <c r="S117" s="118"/>
      <c r="T117" s="118"/>
      <c r="U117" s="118"/>
      <c r="V117" s="119"/>
      <c r="W117" s="120">
        <v>0</v>
      </c>
      <c r="X117" s="117"/>
    </row>
    <row r="118" spans="1:24" ht="20">
      <c r="A118" s="59"/>
      <c r="B118" s="59"/>
      <c r="C118" s="59"/>
      <c r="D118" s="59"/>
      <c r="E118" s="96"/>
      <c r="F118" s="32"/>
      <c r="G118" s="103"/>
      <c r="H118" s="32"/>
      <c r="I118" s="32"/>
      <c r="J118" s="92" t="s">
        <v>113</v>
      </c>
      <c r="K118" s="116" t="s">
        <v>85</v>
      </c>
      <c r="L118" s="117"/>
      <c r="M118" s="116" t="s">
        <v>36</v>
      </c>
      <c r="N118" s="117"/>
      <c r="O118" s="116">
        <v>2760</v>
      </c>
      <c r="P118" s="117"/>
      <c r="Q118" s="118"/>
      <c r="R118" s="118"/>
      <c r="S118" s="118"/>
      <c r="T118" s="118"/>
      <c r="U118" s="118"/>
      <c r="V118" s="119"/>
      <c r="W118" s="120">
        <v>0</v>
      </c>
      <c r="X118" s="117"/>
    </row>
    <row r="119" spans="1:24" ht="20">
      <c r="A119" s="59"/>
      <c r="B119" s="59"/>
      <c r="C119" s="59"/>
      <c r="D119" s="59"/>
      <c r="E119" s="96"/>
      <c r="F119" s="32"/>
      <c r="G119" s="103"/>
      <c r="H119" s="32"/>
      <c r="I119" s="32"/>
      <c r="J119" s="92" t="s">
        <v>113</v>
      </c>
      <c r="K119" s="116" t="s">
        <v>74</v>
      </c>
      <c r="L119" s="117"/>
      <c r="M119" s="116" t="s">
        <v>36</v>
      </c>
      <c r="N119" s="117"/>
      <c r="O119" s="116">
        <v>1080</v>
      </c>
      <c r="P119" s="117"/>
      <c r="Q119" s="118"/>
      <c r="R119" s="118"/>
      <c r="S119" s="118"/>
      <c r="T119" s="118"/>
      <c r="U119" s="118"/>
      <c r="V119" s="119"/>
      <c r="W119" s="120">
        <v>0</v>
      </c>
      <c r="X119" s="117"/>
    </row>
    <row r="120" spans="1:24" ht="20.5" thickBot="1">
      <c r="A120" s="59"/>
      <c r="B120" s="59"/>
      <c r="C120" s="59"/>
      <c r="D120" s="59"/>
      <c r="E120" s="75"/>
      <c r="F120" s="32"/>
      <c r="G120" s="60"/>
      <c r="H120" s="32"/>
      <c r="I120" s="32"/>
      <c r="J120" s="174" t="s">
        <v>38</v>
      </c>
      <c r="K120" s="175"/>
      <c r="L120" s="175"/>
      <c r="M120" s="175"/>
      <c r="N120" s="176"/>
      <c r="O120" s="182">
        <f>SUM(O89:O119)</f>
        <v>294292</v>
      </c>
      <c r="P120" s="182"/>
      <c r="Q120" s="182"/>
      <c r="R120" s="182"/>
      <c r="S120" s="182"/>
      <c r="T120" s="182"/>
      <c r="U120" s="182"/>
      <c r="V120" s="183"/>
      <c r="W120" s="120">
        <v>0</v>
      </c>
      <c r="X120" s="117"/>
    </row>
    <row r="121" spans="1:24" ht="20">
      <c r="A121" s="167" t="s">
        <v>3</v>
      </c>
      <c r="B121" s="168"/>
      <c r="C121" s="169"/>
      <c r="D121" s="173">
        <f>R79</f>
        <v>108886</v>
      </c>
      <c r="E121" s="173"/>
      <c r="F121" s="83" t="s">
        <v>4</v>
      </c>
      <c r="G121" s="33"/>
      <c r="H121" s="32"/>
      <c r="I121" s="32"/>
      <c r="J121" s="7"/>
      <c r="Q121" s="7"/>
      <c r="R121" s="7"/>
      <c r="S121" s="7"/>
      <c r="T121" s="7"/>
      <c r="U121" s="7"/>
      <c r="V121" s="7"/>
    </row>
    <row r="122" spans="1:24" ht="20">
      <c r="A122" s="167" t="s">
        <v>5</v>
      </c>
      <c r="B122" s="168"/>
      <c r="C122" s="169"/>
      <c r="D122" s="173">
        <f>G79</f>
        <v>9283</v>
      </c>
      <c r="E122" s="173"/>
      <c r="F122" s="84" t="s">
        <v>2</v>
      </c>
      <c r="G122" s="35"/>
      <c r="H122" s="32"/>
      <c r="I122" s="32"/>
      <c r="J122" s="7"/>
      <c r="Q122" s="7"/>
      <c r="R122" s="7"/>
      <c r="S122" s="7"/>
      <c r="T122" s="7"/>
      <c r="U122" s="7"/>
      <c r="V122" s="7"/>
    </row>
    <row r="123" spans="1:24" ht="20">
      <c r="A123" s="167" t="s">
        <v>7</v>
      </c>
      <c r="B123" s="168"/>
      <c r="C123" s="169"/>
      <c r="D123" s="170">
        <f>U79</f>
        <v>38837.196999999993</v>
      </c>
      <c r="E123" s="173"/>
      <c r="F123" s="84" t="s">
        <v>6</v>
      </c>
      <c r="G123" s="35"/>
      <c r="H123" s="32"/>
      <c r="I123" s="32"/>
      <c r="J123" s="7"/>
      <c r="Q123" s="7"/>
      <c r="R123" s="7"/>
      <c r="S123" s="7"/>
      <c r="T123" s="7"/>
      <c r="U123" s="7"/>
      <c r="V123" s="7"/>
    </row>
    <row r="124" spans="1:24" ht="20">
      <c r="A124" s="167" t="s">
        <v>8</v>
      </c>
      <c r="B124" s="168"/>
      <c r="C124" s="169"/>
      <c r="D124" s="171">
        <f>V79</f>
        <v>57160.311000000002</v>
      </c>
      <c r="E124" s="172"/>
      <c r="F124" s="85" t="s">
        <v>6</v>
      </c>
      <c r="G124" s="36"/>
      <c r="H124" s="32"/>
      <c r="I124" s="32"/>
      <c r="J124" s="7"/>
      <c r="Q124" s="7"/>
      <c r="R124" s="7"/>
      <c r="S124" s="7"/>
      <c r="T124" s="7"/>
      <c r="U124" s="7"/>
      <c r="V124" s="7"/>
    </row>
    <row r="125" spans="1:24" ht="20">
      <c r="A125" s="167" t="s">
        <v>9</v>
      </c>
      <c r="B125" s="168"/>
      <c r="C125" s="169"/>
      <c r="D125" s="170" t="s">
        <v>89</v>
      </c>
      <c r="E125" s="170"/>
      <c r="F125" s="85" t="s">
        <v>10</v>
      </c>
      <c r="G125" s="36"/>
      <c r="H125" s="7"/>
      <c r="I125" s="32"/>
      <c r="J125" s="7"/>
      <c r="Q125" s="7"/>
      <c r="R125" s="7"/>
      <c r="S125" s="7"/>
      <c r="T125" s="7"/>
      <c r="U125" s="7"/>
      <c r="V125" s="7"/>
    </row>
    <row r="126" spans="1:24" ht="20">
      <c r="A126" s="167" t="s">
        <v>9</v>
      </c>
      <c r="B126" s="168"/>
      <c r="C126" s="169"/>
      <c r="D126" s="170" t="s">
        <v>90</v>
      </c>
      <c r="E126" s="170"/>
      <c r="F126" s="85" t="s">
        <v>10</v>
      </c>
      <c r="G126" s="36"/>
      <c r="H126" s="7"/>
      <c r="I126" s="32"/>
      <c r="J126" s="7"/>
      <c r="Q126" s="7"/>
      <c r="R126" s="7"/>
      <c r="S126" s="7"/>
      <c r="T126" s="7"/>
      <c r="U126" s="7"/>
      <c r="V126" s="7"/>
    </row>
    <row r="127" spans="1:24" ht="20">
      <c r="A127" s="167" t="s">
        <v>9</v>
      </c>
      <c r="B127" s="168"/>
      <c r="C127" s="169"/>
      <c r="D127" s="170" t="s">
        <v>108</v>
      </c>
      <c r="E127" s="170"/>
      <c r="F127" s="85" t="s">
        <v>10</v>
      </c>
      <c r="G127" s="36"/>
      <c r="H127" s="7"/>
      <c r="I127" s="32"/>
      <c r="J127" s="7"/>
      <c r="Q127" s="7"/>
      <c r="R127" s="7"/>
      <c r="S127" s="7"/>
      <c r="T127" s="7"/>
      <c r="U127" s="7"/>
      <c r="V127" s="7"/>
    </row>
    <row r="128" spans="1:24" ht="20">
      <c r="A128" s="167" t="s">
        <v>11</v>
      </c>
      <c r="B128" s="168"/>
      <c r="C128" s="169"/>
      <c r="D128" s="170">
        <f>Y79</f>
        <v>477.94499999999999</v>
      </c>
      <c r="E128" s="170"/>
      <c r="F128" s="85" t="s">
        <v>12</v>
      </c>
      <c r="G128" s="19"/>
      <c r="H128" s="7"/>
      <c r="I128" s="32"/>
      <c r="Q128" s="7"/>
      <c r="R128" s="7"/>
      <c r="S128" s="7"/>
      <c r="T128" s="7"/>
      <c r="U128" s="7"/>
      <c r="V128" s="7"/>
    </row>
    <row r="129" spans="1:22" ht="15.75" customHeight="1">
      <c r="B129" s="12"/>
      <c r="D129" s="7"/>
      <c r="E129" s="19"/>
      <c r="F129" s="19"/>
      <c r="G129" s="19"/>
      <c r="H129" s="138"/>
      <c r="I129" s="7"/>
      <c r="Q129" s="7"/>
      <c r="R129" s="7"/>
      <c r="S129" s="7"/>
      <c r="T129" s="7"/>
      <c r="U129" s="7"/>
      <c r="V129" s="7"/>
    </row>
    <row r="130" spans="1:22" ht="15.75" customHeight="1">
      <c r="B130" s="12"/>
      <c r="C130" s="7"/>
      <c r="D130" s="7"/>
      <c r="E130" s="19"/>
      <c r="F130" s="19"/>
      <c r="G130" s="19"/>
      <c r="H130" s="138"/>
      <c r="I130" s="7"/>
      <c r="J130" s="57"/>
      <c r="Q130" s="7"/>
      <c r="R130" s="7"/>
      <c r="S130" s="7"/>
      <c r="T130" s="7"/>
      <c r="U130" s="7"/>
      <c r="V130" s="7"/>
    </row>
    <row r="131" spans="1:22" ht="15.75" customHeight="1">
      <c r="B131" s="12"/>
      <c r="C131" s="7"/>
      <c r="D131" s="7"/>
      <c r="E131" s="19"/>
      <c r="F131" s="19"/>
      <c r="G131" s="19"/>
      <c r="H131" s="138"/>
      <c r="I131" s="56"/>
      <c r="Q131" s="7"/>
      <c r="R131" s="7"/>
      <c r="S131" s="7"/>
      <c r="T131" s="7"/>
      <c r="U131" s="7"/>
      <c r="V131" s="7"/>
    </row>
    <row r="132" spans="1:22" ht="15.75" customHeight="1">
      <c r="B132" s="12"/>
      <c r="C132" s="7"/>
      <c r="D132" s="7"/>
      <c r="E132" s="19"/>
      <c r="F132" s="19"/>
      <c r="G132" s="19"/>
      <c r="H132" s="51"/>
      <c r="I132" s="56"/>
      <c r="K132" s="57"/>
      <c r="Q132" s="7"/>
      <c r="R132" s="7"/>
      <c r="S132" s="7"/>
      <c r="T132" s="7"/>
      <c r="U132" s="7"/>
      <c r="V132" s="7"/>
    </row>
    <row r="133" spans="1:22" ht="13.5">
      <c r="B133" s="12"/>
      <c r="C133" s="7"/>
      <c r="D133" s="7"/>
      <c r="E133" s="19"/>
      <c r="F133" s="19"/>
      <c r="G133" s="19"/>
      <c r="H133" s="138"/>
      <c r="I133" s="56"/>
      <c r="Q133" s="7"/>
      <c r="R133" s="7"/>
      <c r="S133" s="7"/>
      <c r="T133" s="7"/>
      <c r="U133" s="7"/>
      <c r="V133" s="7"/>
    </row>
    <row r="134" spans="1:22" ht="15.75" customHeight="1">
      <c r="B134" s="12"/>
      <c r="C134" s="7"/>
      <c r="D134" s="23"/>
      <c r="E134" s="19"/>
      <c r="F134" s="19"/>
      <c r="G134" s="19"/>
      <c r="H134" s="138"/>
      <c r="I134" s="16"/>
      <c r="Q134" s="7"/>
      <c r="R134" s="7"/>
      <c r="S134" s="7"/>
      <c r="T134" s="7"/>
      <c r="U134" s="7"/>
      <c r="V134" s="7"/>
    </row>
    <row r="135" spans="1:22" ht="13.5">
      <c r="A135" s="22"/>
      <c r="B135" s="23"/>
      <c r="C135" s="23"/>
      <c r="D135" s="23"/>
      <c r="E135" s="19"/>
      <c r="F135" s="19"/>
      <c r="G135" s="19"/>
      <c r="H135" s="138"/>
      <c r="I135" s="56"/>
      <c r="J135" s="7"/>
      <c r="K135" s="7"/>
      <c r="L135" s="7"/>
      <c r="Q135" s="7"/>
      <c r="R135" s="7"/>
      <c r="S135" s="7"/>
      <c r="T135" s="7"/>
      <c r="U135" s="7"/>
      <c r="V135" s="7"/>
    </row>
    <row r="136" spans="1:22" ht="15.75" customHeight="1">
      <c r="A136" s="22"/>
      <c r="B136" s="23"/>
      <c r="C136" s="23"/>
      <c r="D136" s="23"/>
      <c r="E136" s="19"/>
      <c r="F136" s="19"/>
      <c r="G136" s="19"/>
      <c r="H136" s="19"/>
      <c r="I136" s="7"/>
      <c r="J136" s="7"/>
      <c r="K136" s="7"/>
      <c r="L136" s="7"/>
      <c r="M136" s="20"/>
      <c r="Q136" s="7"/>
      <c r="R136" s="7"/>
      <c r="S136" s="7"/>
      <c r="T136" s="7"/>
      <c r="U136" s="7"/>
      <c r="V136" s="7"/>
    </row>
    <row r="137" spans="1:22" ht="15.75" customHeight="1">
      <c r="A137" s="22"/>
      <c r="B137" s="20"/>
      <c r="C137" s="23"/>
      <c r="D137" s="23"/>
      <c r="E137" s="19"/>
      <c r="F137" s="19"/>
      <c r="G137" s="19"/>
      <c r="H137" s="58"/>
      <c r="I137" s="56"/>
      <c r="Q137" s="7"/>
      <c r="R137" s="7"/>
      <c r="S137" s="7"/>
      <c r="T137" s="7"/>
      <c r="U137" s="7"/>
      <c r="V137" s="7"/>
    </row>
    <row r="138" spans="1:22" ht="15.75" customHeight="1">
      <c r="A138" s="22"/>
      <c r="B138" s="20"/>
      <c r="C138" s="23"/>
      <c r="D138" s="23"/>
      <c r="E138" s="19"/>
      <c r="F138" s="19"/>
      <c r="G138" s="19"/>
      <c r="H138" s="19"/>
      <c r="I138" s="56"/>
      <c r="Q138" s="7"/>
      <c r="R138" s="7"/>
      <c r="S138" s="7"/>
      <c r="T138" s="7"/>
      <c r="U138" s="7"/>
      <c r="V138" s="7"/>
    </row>
    <row r="139" spans="1:22" ht="15.75" customHeight="1">
      <c r="A139" s="22"/>
      <c r="B139" s="20"/>
      <c r="C139" s="23"/>
      <c r="D139" s="23"/>
      <c r="E139" s="19"/>
      <c r="F139" s="19"/>
      <c r="G139" s="19"/>
      <c r="H139" s="19"/>
      <c r="I139" s="58"/>
      <c r="J139" s="21"/>
      <c r="K139" s="21"/>
      <c r="L139" s="21"/>
      <c r="Q139" s="7"/>
      <c r="R139" s="7"/>
      <c r="S139" s="7"/>
      <c r="T139" s="7"/>
      <c r="U139" s="7"/>
      <c r="V139" s="7"/>
    </row>
    <row r="140" spans="1:22" ht="15.75" customHeight="1">
      <c r="A140" s="22"/>
      <c r="B140" s="20"/>
      <c r="C140" s="23"/>
      <c r="D140" s="23"/>
      <c r="E140" s="19"/>
      <c r="F140" s="19"/>
      <c r="G140" s="19"/>
      <c r="H140" s="19"/>
      <c r="I140" s="19"/>
    </row>
    <row r="141" spans="1:22" ht="15.75" customHeight="1">
      <c r="A141" s="20"/>
      <c r="B141" s="20"/>
      <c r="C141" s="23"/>
      <c r="D141" s="23"/>
      <c r="E141" s="19"/>
      <c r="F141" s="19"/>
      <c r="G141" s="19"/>
      <c r="H141" s="19"/>
      <c r="I141" s="19"/>
    </row>
    <row r="142" spans="1:22" ht="15.75" customHeight="1">
      <c r="A142" s="20"/>
      <c r="B142" s="20"/>
      <c r="C142" s="23"/>
      <c r="D142" s="23"/>
      <c r="E142" s="19"/>
      <c r="F142" s="19"/>
      <c r="G142" s="19"/>
      <c r="H142" s="19"/>
      <c r="I142" s="24"/>
    </row>
    <row r="143" spans="1:22" ht="15.75" customHeight="1">
      <c r="A143" s="20"/>
      <c r="B143" s="20"/>
      <c r="C143" s="23"/>
      <c r="D143" s="14"/>
      <c r="E143" s="14"/>
      <c r="F143" s="14"/>
      <c r="G143" s="14"/>
      <c r="H143" s="14"/>
      <c r="I143" s="21"/>
    </row>
    <row r="144" spans="1:22" ht="15.75" customHeight="1">
      <c r="A144" s="13"/>
      <c r="B144" s="14"/>
      <c r="C144" s="14"/>
      <c r="D144" s="14"/>
      <c r="E144" s="14"/>
      <c r="F144" s="14"/>
      <c r="G144" s="14"/>
      <c r="H144" s="14"/>
      <c r="I144" s="19"/>
    </row>
    <row r="145" spans="1:17" ht="15.75" customHeight="1">
      <c r="A145" s="13"/>
      <c r="B145" s="14"/>
      <c r="C145" s="14"/>
      <c r="D145" s="13"/>
      <c r="E145" s="13"/>
      <c r="F145" s="13"/>
      <c r="G145" s="13"/>
      <c r="H145" s="13"/>
      <c r="I145" s="19"/>
    </row>
    <row r="146" spans="1:17" ht="15.75" customHeight="1">
      <c r="A146" s="13"/>
      <c r="B146" s="13"/>
      <c r="C146" s="13"/>
      <c r="D146" s="13"/>
      <c r="E146" s="13"/>
      <c r="F146" s="13"/>
      <c r="G146" s="13"/>
      <c r="H146" s="13"/>
      <c r="I146" s="19"/>
    </row>
    <row r="147" spans="1:17" ht="15.75" customHeight="1">
      <c r="A147" s="13"/>
      <c r="B147" s="13"/>
      <c r="C147" s="13"/>
      <c r="D147" s="7"/>
      <c r="E147" s="7"/>
      <c r="F147" s="7"/>
      <c r="G147" s="7"/>
      <c r="I147" s="19"/>
    </row>
    <row r="148" spans="1:17" ht="13.5">
      <c r="A148" s="7"/>
      <c r="B148" s="7"/>
      <c r="C148" s="7"/>
      <c r="D148" s="7"/>
      <c r="E148" s="7"/>
      <c r="F148" s="7"/>
      <c r="G148" s="7"/>
      <c r="H148" s="7"/>
      <c r="I148" s="14"/>
      <c r="J148" s="21"/>
      <c r="K148" s="21"/>
      <c r="L148" s="7"/>
      <c r="N148" s="20"/>
      <c r="O148" s="20"/>
      <c r="P148" s="20"/>
      <c r="Q148" s="20"/>
    </row>
    <row r="149" spans="1:17" ht="15.75" customHeight="1">
      <c r="A149" s="7"/>
      <c r="B149" s="7"/>
      <c r="C149" s="7"/>
    </row>
    <row r="150" spans="1:17" ht="15.75" customHeight="1">
      <c r="I150" s="13"/>
    </row>
    <row r="151" spans="1:17" ht="15.75" customHeight="1">
      <c r="H151" s="21"/>
      <c r="I151" s="13"/>
    </row>
    <row r="152" spans="1:17" ht="15.75" customHeight="1">
      <c r="I152" s="7"/>
    </row>
    <row r="153" spans="1:17" ht="15.75" customHeight="1">
      <c r="I153" s="7"/>
    </row>
    <row r="156" spans="1:17" ht="15.75" customHeight="1">
      <c r="I156" s="21"/>
    </row>
    <row r="165" spans="9:9" ht="15.75" customHeight="1">
      <c r="I165" s="21"/>
    </row>
  </sheetData>
  <mergeCells count="519">
    <mergeCell ref="K99:L99"/>
    <mergeCell ref="M99:N99"/>
    <mergeCell ref="O99:P99"/>
    <mergeCell ref="Q99:R99"/>
    <mergeCell ref="S99:T99"/>
    <mergeCell ref="U99:V99"/>
    <mergeCell ref="W99:X99"/>
    <mergeCell ref="O96:P96"/>
    <mergeCell ref="Q96:R96"/>
    <mergeCell ref="S96:T96"/>
    <mergeCell ref="A127:C127"/>
    <mergeCell ref="D127:E127"/>
    <mergeCell ref="A125:C125"/>
    <mergeCell ref="D125:E125"/>
    <mergeCell ref="A126:C126"/>
    <mergeCell ref="D126:E126"/>
    <mergeCell ref="K119:L119"/>
    <mergeCell ref="M119:N119"/>
    <mergeCell ref="O119:P119"/>
    <mergeCell ref="A46:F46"/>
    <mergeCell ref="A72:F72"/>
    <mergeCell ref="A62:A71"/>
    <mergeCell ref="Q88:R88"/>
    <mergeCell ref="K88:L88"/>
    <mergeCell ref="J87:V87"/>
    <mergeCell ref="Q90:R90"/>
    <mergeCell ref="K90:L90"/>
    <mergeCell ref="D44:D45"/>
    <mergeCell ref="E44:E45"/>
    <mergeCell ref="F44:F45"/>
    <mergeCell ref="G44:G45"/>
    <mergeCell ref="Q44:Q45"/>
    <mergeCell ref="B62:B71"/>
    <mergeCell ref="C62:C71"/>
    <mergeCell ref="A2:Y2"/>
    <mergeCell ref="A1:Y1"/>
    <mergeCell ref="I86:J86"/>
    <mergeCell ref="A79:F79"/>
    <mergeCell ref="A121:C121"/>
    <mergeCell ref="O88:P88"/>
    <mergeCell ref="S94:T94"/>
    <mergeCell ref="U94:V94"/>
    <mergeCell ref="W94:X94"/>
    <mergeCell ref="O120:P120"/>
    <mergeCell ref="Q120:R120"/>
    <mergeCell ref="S120:T120"/>
    <mergeCell ref="U120:V120"/>
    <mergeCell ref="W120:X120"/>
    <mergeCell ref="K95:L95"/>
    <mergeCell ref="A3:R3"/>
    <mergeCell ref="A44:A45"/>
    <mergeCell ref="B44:B45"/>
    <mergeCell ref="A5:R5"/>
    <mergeCell ref="A10:G10"/>
    <mergeCell ref="A128:C128"/>
    <mergeCell ref="A123:C123"/>
    <mergeCell ref="A124:C124"/>
    <mergeCell ref="D128:E128"/>
    <mergeCell ref="D124:E124"/>
    <mergeCell ref="D123:E123"/>
    <mergeCell ref="O95:P95"/>
    <mergeCell ref="Q95:R95"/>
    <mergeCell ref="D122:E122"/>
    <mergeCell ref="D121:E121"/>
    <mergeCell ref="A122:C122"/>
    <mergeCell ref="O97:P97"/>
    <mergeCell ref="Q97:R97"/>
    <mergeCell ref="J120:N120"/>
    <mergeCell ref="K98:L98"/>
    <mergeCell ref="O98:P98"/>
    <mergeCell ref="Q98:R98"/>
    <mergeCell ref="O93:P93"/>
    <mergeCell ref="Q93:R93"/>
    <mergeCell ref="C44:C45"/>
    <mergeCell ref="O9:V9"/>
    <mergeCell ref="O8:V8"/>
    <mergeCell ref="M7:R7"/>
    <mergeCell ref="B17:C17"/>
    <mergeCell ref="D19:F19"/>
    <mergeCell ref="H10:I10"/>
    <mergeCell ref="M13:O13"/>
    <mergeCell ref="M12:O12"/>
    <mergeCell ref="M11:O11"/>
    <mergeCell ref="R10:V15"/>
    <mergeCell ref="M10:O10"/>
    <mergeCell ref="M15:O15"/>
    <mergeCell ref="M14:O14"/>
    <mergeCell ref="Q89:R89"/>
    <mergeCell ref="S89:T89"/>
    <mergeCell ref="H133:H135"/>
    <mergeCell ref="H129:H131"/>
    <mergeCell ref="S88:T88"/>
    <mergeCell ref="H82:I82"/>
    <mergeCell ref="P82:Q82"/>
    <mergeCell ref="P83:Q83"/>
    <mergeCell ref="H85:I85"/>
    <mergeCell ref="P85:Q85"/>
    <mergeCell ref="S90:T90"/>
    <mergeCell ref="K93:L93"/>
    <mergeCell ref="K91:L91"/>
    <mergeCell ref="O89:P89"/>
    <mergeCell ref="O90:P90"/>
    <mergeCell ref="O91:P91"/>
    <mergeCell ref="Q91:R91"/>
    <mergeCell ref="O94:P94"/>
    <mergeCell ref="C76:C77"/>
    <mergeCell ref="A75:F75"/>
    <mergeCell ref="F76:F77"/>
    <mergeCell ref="G76:G77"/>
    <mergeCell ref="Q76:Q77"/>
    <mergeCell ref="A73:A74"/>
    <mergeCell ref="B73:B74"/>
    <mergeCell ref="C73:C74"/>
    <mergeCell ref="D73:D74"/>
    <mergeCell ref="E73:E74"/>
    <mergeCell ref="F73:F74"/>
    <mergeCell ref="G73:G74"/>
    <mergeCell ref="A76:A77"/>
    <mergeCell ref="B76:B77"/>
    <mergeCell ref="D76:D77"/>
    <mergeCell ref="E76:E77"/>
    <mergeCell ref="Y73:Y74"/>
    <mergeCell ref="P84:Q84"/>
    <mergeCell ref="R73:R74"/>
    <mergeCell ref="V76:V77"/>
    <mergeCell ref="Y76:Y77"/>
    <mergeCell ref="R76:R77"/>
    <mergeCell ref="S76:S77"/>
    <mergeCell ref="T76:T77"/>
    <mergeCell ref="U76:U77"/>
    <mergeCell ref="H81:Q81"/>
    <mergeCell ref="Q73:Q74"/>
    <mergeCell ref="K92:L92"/>
    <mergeCell ref="K94:L94"/>
    <mergeCell ref="K96:L96"/>
    <mergeCell ref="K97:L97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K89:L89"/>
    <mergeCell ref="S98:T98"/>
    <mergeCell ref="U98:V98"/>
    <mergeCell ref="W98:X98"/>
    <mergeCell ref="M98:N98"/>
    <mergeCell ref="U90:V90"/>
    <mergeCell ref="S97:T97"/>
    <mergeCell ref="U97:V97"/>
    <mergeCell ref="W97:X97"/>
    <mergeCell ref="S93:T93"/>
    <mergeCell ref="U93:V93"/>
    <mergeCell ref="W93:X93"/>
    <mergeCell ref="O92:P92"/>
    <mergeCell ref="Q92:R92"/>
    <mergeCell ref="S92:T92"/>
    <mergeCell ref="U92:V92"/>
    <mergeCell ref="W92:X92"/>
    <mergeCell ref="S95:T95"/>
    <mergeCell ref="U95:V95"/>
    <mergeCell ref="U96:V96"/>
    <mergeCell ref="W96:X96"/>
    <mergeCell ref="W95:X95"/>
    <mergeCell ref="Q94:R94"/>
    <mergeCell ref="D35:D36"/>
    <mergeCell ref="E35:E36"/>
    <mergeCell ref="F35:F36"/>
    <mergeCell ref="G35:G36"/>
    <mergeCell ref="Q35:Q36"/>
    <mergeCell ref="R35:R36"/>
    <mergeCell ref="S91:T91"/>
    <mergeCell ref="U91:V91"/>
    <mergeCell ref="W90:X90"/>
    <mergeCell ref="W89:X89"/>
    <mergeCell ref="W88:X88"/>
    <mergeCell ref="S73:S74"/>
    <mergeCell ref="T73:T74"/>
    <mergeCell ref="U73:U74"/>
    <mergeCell ref="V73:V74"/>
    <mergeCell ref="R44:R45"/>
    <mergeCell ref="S44:S45"/>
    <mergeCell ref="T44:T45"/>
    <mergeCell ref="U44:U45"/>
    <mergeCell ref="V44:V45"/>
    <mergeCell ref="M88:N88"/>
    <mergeCell ref="U89:V89"/>
    <mergeCell ref="U88:V88"/>
    <mergeCell ref="A78:F78"/>
    <mergeCell ref="S35:S36"/>
    <mergeCell ref="T35:T36"/>
    <mergeCell ref="U35:U36"/>
    <mergeCell ref="V35:V36"/>
    <mergeCell ref="Y35:Y36"/>
    <mergeCell ref="A37:F37"/>
    <mergeCell ref="A32:A33"/>
    <mergeCell ref="B32:B33"/>
    <mergeCell ref="C32:C33"/>
    <mergeCell ref="D32:D33"/>
    <mergeCell ref="E32:E33"/>
    <mergeCell ref="F32:F33"/>
    <mergeCell ref="G32:G33"/>
    <mergeCell ref="Q32:Q33"/>
    <mergeCell ref="R32:R33"/>
    <mergeCell ref="S32:S33"/>
    <mergeCell ref="T32:T33"/>
    <mergeCell ref="U32:U33"/>
    <mergeCell ref="V32:V33"/>
    <mergeCell ref="Y32:Y33"/>
    <mergeCell ref="A34:F34"/>
    <mergeCell ref="A35:A36"/>
    <mergeCell ref="B35:B36"/>
    <mergeCell ref="C35:C36"/>
    <mergeCell ref="D29:D30"/>
    <mergeCell ref="E29:E30"/>
    <mergeCell ref="F29:F30"/>
    <mergeCell ref="G29:G30"/>
    <mergeCell ref="Q29:Q30"/>
    <mergeCell ref="R29:R30"/>
    <mergeCell ref="S29:S30"/>
    <mergeCell ref="T29:T30"/>
    <mergeCell ref="U29:U30"/>
    <mergeCell ref="V29:V30"/>
    <mergeCell ref="Y29:Y30"/>
    <mergeCell ref="A31:F31"/>
    <mergeCell ref="A26:A27"/>
    <mergeCell ref="B26:B27"/>
    <mergeCell ref="C26:C27"/>
    <mergeCell ref="D26:D27"/>
    <mergeCell ref="E26:E27"/>
    <mergeCell ref="F26:F27"/>
    <mergeCell ref="G26:G27"/>
    <mergeCell ref="Q26:Q27"/>
    <mergeCell ref="R26:R27"/>
    <mergeCell ref="S26:S27"/>
    <mergeCell ref="T26:T27"/>
    <mergeCell ref="U26:U27"/>
    <mergeCell ref="V26:V27"/>
    <mergeCell ref="Y26:Y27"/>
    <mergeCell ref="A28:F28"/>
    <mergeCell ref="A29:A30"/>
    <mergeCell ref="B29:B30"/>
    <mergeCell ref="C29:C30"/>
    <mergeCell ref="A23:A24"/>
    <mergeCell ref="B23:B24"/>
    <mergeCell ref="C23:C24"/>
    <mergeCell ref="D23:D24"/>
    <mergeCell ref="E23:E24"/>
    <mergeCell ref="F23:F24"/>
    <mergeCell ref="G23:G24"/>
    <mergeCell ref="Q23:Q24"/>
    <mergeCell ref="R23:R24"/>
    <mergeCell ref="S23:S24"/>
    <mergeCell ref="T23:T24"/>
    <mergeCell ref="U23:U24"/>
    <mergeCell ref="V23:V24"/>
    <mergeCell ref="Y23:Y24"/>
    <mergeCell ref="A25:F25"/>
    <mergeCell ref="A20:A21"/>
    <mergeCell ref="B20:B21"/>
    <mergeCell ref="C20:C21"/>
    <mergeCell ref="D20:D21"/>
    <mergeCell ref="E20:E21"/>
    <mergeCell ref="F20:F21"/>
    <mergeCell ref="G20:G21"/>
    <mergeCell ref="Q20:Q21"/>
    <mergeCell ref="R20:R21"/>
    <mergeCell ref="S20:S21"/>
    <mergeCell ref="T20:T21"/>
    <mergeCell ref="U20:U21"/>
    <mergeCell ref="V20:V21"/>
    <mergeCell ref="Y20:Y21"/>
    <mergeCell ref="A22:F22"/>
    <mergeCell ref="R41:R42"/>
    <mergeCell ref="S41:S42"/>
    <mergeCell ref="T41:T42"/>
    <mergeCell ref="U41:U42"/>
    <mergeCell ref="V41:V42"/>
    <mergeCell ref="Y41:Y42"/>
    <mergeCell ref="A38:A39"/>
    <mergeCell ref="B38:B39"/>
    <mergeCell ref="C38:C39"/>
    <mergeCell ref="D38:D39"/>
    <mergeCell ref="E38:E39"/>
    <mergeCell ref="F38:F39"/>
    <mergeCell ref="G38:G39"/>
    <mergeCell ref="Q38:Q39"/>
    <mergeCell ref="R38:R39"/>
    <mergeCell ref="S38:S39"/>
    <mergeCell ref="S59:S60"/>
    <mergeCell ref="T59:T60"/>
    <mergeCell ref="U59:U60"/>
    <mergeCell ref="V59:V60"/>
    <mergeCell ref="Y59:Y60"/>
    <mergeCell ref="A61:F61"/>
    <mergeCell ref="T38:T39"/>
    <mergeCell ref="U38:U39"/>
    <mergeCell ref="V38:V39"/>
    <mergeCell ref="Y38:Y39"/>
    <mergeCell ref="A40:F40"/>
    <mergeCell ref="A41:A42"/>
    <mergeCell ref="B41:B42"/>
    <mergeCell ref="C41:C42"/>
    <mergeCell ref="D41:D42"/>
    <mergeCell ref="E41:E42"/>
    <mergeCell ref="F41:F42"/>
    <mergeCell ref="G41:G42"/>
    <mergeCell ref="Q41:Q42"/>
    <mergeCell ref="A43:F43"/>
    <mergeCell ref="Y44:Y45"/>
    <mergeCell ref="A59:A60"/>
    <mergeCell ref="B59:B60"/>
    <mergeCell ref="C59:C60"/>
    <mergeCell ref="D59:D60"/>
    <mergeCell ref="E59:E60"/>
    <mergeCell ref="F59:F60"/>
    <mergeCell ref="G59:G60"/>
    <mergeCell ref="Q59:Q60"/>
    <mergeCell ref="R59:R60"/>
    <mergeCell ref="A56:A57"/>
    <mergeCell ref="B56:B57"/>
    <mergeCell ref="C56:C57"/>
    <mergeCell ref="D56:D57"/>
    <mergeCell ref="E56:E57"/>
    <mergeCell ref="F56:F57"/>
    <mergeCell ref="G56:G57"/>
    <mergeCell ref="Q56:Q57"/>
    <mergeCell ref="R56:R57"/>
    <mergeCell ref="S56:S57"/>
    <mergeCell ref="T56:T57"/>
    <mergeCell ref="U56:U57"/>
    <mergeCell ref="V56:V57"/>
    <mergeCell ref="Y56:Y57"/>
    <mergeCell ref="A58:F58"/>
    <mergeCell ref="V53:V54"/>
    <mergeCell ref="Y53:Y54"/>
    <mergeCell ref="A55:F55"/>
    <mergeCell ref="A53:A54"/>
    <mergeCell ref="B53:B54"/>
    <mergeCell ref="C53:C54"/>
    <mergeCell ref="D53:D54"/>
    <mergeCell ref="E53:E54"/>
    <mergeCell ref="F53:F54"/>
    <mergeCell ref="D50:D51"/>
    <mergeCell ref="E50:E51"/>
    <mergeCell ref="F50:F51"/>
    <mergeCell ref="G50:G51"/>
    <mergeCell ref="Q50:Q51"/>
    <mergeCell ref="R50:R51"/>
    <mergeCell ref="S53:S54"/>
    <mergeCell ref="T53:T54"/>
    <mergeCell ref="U53:U54"/>
    <mergeCell ref="G53:G54"/>
    <mergeCell ref="Q53:Q54"/>
    <mergeCell ref="R53:R54"/>
    <mergeCell ref="S50:S51"/>
    <mergeCell ref="T50:T51"/>
    <mergeCell ref="U50:U51"/>
    <mergeCell ref="V50:V51"/>
    <mergeCell ref="Y50:Y51"/>
    <mergeCell ref="A52:F52"/>
    <mergeCell ref="A47:A48"/>
    <mergeCell ref="B47:B48"/>
    <mergeCell ref="C47:C48"/>
    <mergeCell ref="D47:D48"/>
    <mergeCell ref="E47:E48"/>
    <mergeCell ref="F47:F48"/>
    <mergeCell ref="G47:G48"/>
    <mergeCell ref="Q47:Q48"/>
    <mergeCell ref="R47:R48"/>
    <mergeCell ref="S47:S48"/>
    <mergeCell ref="T47:T48"/>
    <mergeCell ref="U47:U48"/>
    <mergeCell ref="V47:V48"/>
    <mergeCell ref="Y47:Y48"/>
    <mergeCell ref="A49:F49"/>
    <mergeCell ref="A50:A51"/>
    <mergeCell ref="B50:B51"/>
    <mergeCell ref="C50:C51"/>
    <mergeCell ref="Q119:R119"/>
    <mergeCell ref="S119:T119"/>
    <mergeCell ref="U119:V119"/>
    <mergeCell ref="W119:X119"/>
    <mergeCell ref="K118:L118"/>
    <mergeCell ref="M118:N118"/>
    <mergeCell ref="O118:P118"/>
    <mergeCell ref="Q118:R118"/>
    <mergeCell ref="S118:T118"/>
    <mergeCell ref="U118:V118"/>
    <mergeCell ref="W118:X118"/>
    <mergeCell ref="K117:L117"/>
    <mergeCell ref="M117:N117"/>
    <mergeCell ref="O117:P117"/>
    <mergeCell ref="Q117:R117"/>
    <mergeCell ref="S117:T117"/>
    <mergeCell ref="U117:V117"/>
    <mergeCell ref="W117:X117"/>
    <mergeCell ref="K116:L116"/>
    <mergeCell ref="M116:N116"/>
    <mergeCell ref="O116:P116"/>
    <mergeCell ref="Q116:R116"/>
    <mergeCell ref="S116:T116"/>
    <mergeCell ref="U116:V116"/>
    <mergeCell ref="W116:X116"/>
    <mergeCell ref="K115:L115"/>
    <mergeCell ref="M115:N115"/>
    <mergeCell ref="O115:P115"/>
    <mergeCell ref="Q115:R115"/>
    <mergeCell ref="S115:T115"/>
    <mergeCell ref="U115:V115"/>
    <mergeCell ref="W115:X115"/>
    <mergeCell ref="K114:L114"/>
    <mergeCell ref="M114:N114"/>
    <mergeCell ref="O114:P114"/>
    <mergeCell ref="Q114:R114"/>
    <mergeCell ref="S114:T114"/>
    <mergeCell ref="U114:V114"/>
    <mergeCell ref="W114:X114"/>
    <mergeCell ref="K113:L113"/>
    <mergeCell ref="M113:N113"/>
    <mergeCell ref="O113:P113"/>
    <mergeCell ref="Q113:R113"/>
    <mergeCell ref="S113:T113"/>
    <mergeCell ref="U113:V113"/>
    <mergeCell ref="W113:X113"/>
    <mergeCell ref="K112:L112"/>
    <mergeCell ref="M112:N112"/>
    <mergeCell ref="O112:P112"/>
    <mergeCell ref="Q112:R112"/>
    <mergeCell ref="S112:T112"/>
    <mergeCell ref="U112:V112"/>
    <mergeCell ref="W112:X112"/>
    <mergeCell ref="K111:L111"/>
    <mergeCell ref="M111:N111"/>
    <mergeCell ref="O111:P111"/>
    <mergeCell ref="Q111:R111"/>
    <mergeCell ref="S111:T111"/>
    <mergeCell ref="U111:V111"/>
    <mergeCell ref="W111:X111"/>
    <mergeCell ref="K110:L110"/>
    <mergeCell ref="M110:N110"/>
    <mergeCell ref="O110:P110"/>
    <mergeCell ref="Q110:R110"/>
    <mergeCell ref="S110:T110"/>
    <mergeCell ref="U110:V110"/>
    <mergeCell ref="W110:X110"/>
    <mergeCell ref="K109:L109"/>
    <mergeCell ref="M109:N109"/>
    <mergeCell ref="O109:P109"/>
    <mergeCell ref="Q109:R109"/>
    <mergeCell ref="S109:T109"/>
    <mergeCell ref="U109:V109"/>
    <mergeCell ref="W109:X109"/>
    <mergeCell ref="K108:L108"/>
    <mergeCell ref="M108:N108"/>
    <mergeCell ref="O108:P108"/>
    <mergeCell ref="Q108:R108"/>
    <mergeCell ref="S108:T108"/>
    <mergeCell ref="U108:V108"/>
    <mergeCell ref="W108:X108"/>
    <mergeCell ref="K107:L107"/>
    <mergeCell ref="M107:N107"/>
    <mergeCell ref="O107:P107"/>
    <mergeCell ref="Q107:R107"/>
    <mergeCell ref="S107:T107"/>
    <mergeCell ref="U107:V107"/>
    <mergeCell ref="W107:X107"/>
    <mergeCell ref="K106:L106"/>
    <mergeCell ref="M106:N106"/>
    <mergeCell ref="O106:P106"/>
    <mergeCell ref="Q106:R106"/>
    <mergeCell ref="S106:T106"/>
    <mergeCell ref="U106:V106"/>
    <mergeCell ref="W106:X106"/>
    <mergeCell ref="K105:L105"/>
    <mergeCell ref="M105:N105"/>
    <mergeCell ref="O105:P105"/>
    <mergeCell ref="Q105:R105"/>
    <mergeCell ref="S105:T105"/>
    <mergeCell ref="U105:V105"/>
    <mergeCell ref="W105:X105"/>
    <mergeCell ref="K104:L104"/>
    <mergeCell ref="M104:N104"/>
    <mergeCell ref="O104:P104"/>
    <mergeCell ref="Q104:R104"/>
    <mergeCell ref="S104:T104"/>
    <mergeCell ref="U104:V104"/>
    <mergeCell ref="W104:X104"/>
    <mergeCell ref="K103:L103"/>
    <mergeCell ref="M103:N103"/>
    <mergeCell ref="O103:P103"/>
    <mergeCell ref="Q103:R103"/>
    <mergeCell ref="S103:T103"/>
    <mergeCell ref="U103:V103"/>
    <mergeCell ref="W103:X103"/>
    <mergeCell ref="K102:L102"/>
    <mergeCell ref="M102:N102"/>
    <mergeCell ref="O102:P102"/>
    <mergeCell ref="Q102:R102"/>
    <mergeCell ref="S102:T102"/>
    <mergeCell ref="U102:V102"/>
    <mergeCell ref="W102:X102"/>
    <mergeCell ref="K101:L101"/>
    <mergeCell ref="M101:N101"/>
    <mergeCell ref="O101:P101"/>
    <mergeCell ref="Q101:R101"/>
    <mergeCell ref="S101:T101"/>
    <mergeCell ref="U101:V101"/>
    <mergeCell ref="W101:X101"/>
    <mergeCell ref="K100:L100"/>
    <mergeCell ref="M100:N100"/>
    <mergeCell ref="O100:P100"/>
    <mergeCell ref="Q100:R100"/>
    <mergeCell ref="S100:T100"/>
    <mergeCell ref="U100:V100"/>
    <mergeCell ref="W100:X100"/>
  </mergeCells>
  <pageMargins left="0.2" right="0.21" top="0.35" bottom="0.24" header="0.3" footer="0.3"/>
  <pageSetup paperSize="9" scale="41" fitToHeight="2" orientation="portrait" verticalDpi="360" r:id="rId1"/>
  <rowBreaks count="1" manualBreakCount="1">
    <brk id="55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494501</vt:lpstr>
      <vt:lpstr>'494501'!Print_Area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2025-10-03T08:48:10Z</dcterms:modified>
</cp:coreProperties>
</file>